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<sst xmlns="http://schemas.openxmlformats.org/spreadsheetml/2006/main" count="6316" uniqueCount="2914">
  <si>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</si>
  <si>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</si>
  <si>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</si>
  <si>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</si>
  <si>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</si>
  <si>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</si>
  <si>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</si>
  <si>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</si>
  <si>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</si>
  <si>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</si>
  <si>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</si>
  <si>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</si>
  <si>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</si>
  <si>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</si>
  <si>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</si>
  <si>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</si>
  <si>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</si>
  <si>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</si>
  <si>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</si>
  <si>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</si>
  <si>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</si>
  <si>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</si>
  <si>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</si>
  <si>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</si>
  <si>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</si>
  <si>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</si>
  <si>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</si>
  <si>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</si>
  <si>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</si>
  <si>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</si>
  <si>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</si>
  <si>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</si>
  <si>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</si>
  <si>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</si>
  <si>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</si>
  <si>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</si>
  <si>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</si>
  <si>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</si>
  <si>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</si>
  <si>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</si>
  <si>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</si>
  <si>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</si>
  <si>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</si>
  <si>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</si>
  <si>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</si>
  <si>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</si>
  <si>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</si>
  <si>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</si>
  <si>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</si>
  <si>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</si>
  <si>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</si>
  <si>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</si>
  <si>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</si>
  <si>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</si>
  <si>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</si>
  <si>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</si>
  <si>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</si>
  <si>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</si>
  <si>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</si>
  <si>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</si>
  <si>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</si>
  <si>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</si>
  <si>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</si>
  <si>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</si>
  <si>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</si>
  <si>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</si>
  <si>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</si>
  <si>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</si>
  <si>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</si>
  <si>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</si>
  <si>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</si>
  <si>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</si>
  <si>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</si>
  <si>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</si>
  <si>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</si>
  <si>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</si>
  <si>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</si>
  <si>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</si>
  <si>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</si>
  <si>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</si>
  <si>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</si>
  <si>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</si>
  <si>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</si>
  <si>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</si>
  <si>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</si>
  <si>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</si>
  <si>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</si>
  <si>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</si>
  <si>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</si>
  <si>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</si>
  <si>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</si>
  <si>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</si>
  <si>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</si>
  <si>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</si>
  <si>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</si>
  <si>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</si>
  <si>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</si>
  <si>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</si>
  <si>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</si>
  <si>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</si>
  <si>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</si>
  <si>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</si>
  <si>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</si>
  <si>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</si>
  <si>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</si>
  <si>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</si>
  <si>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</si>
  <si>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</si>
  <si>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</si>
  <si>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</si>
  <si>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</si>
  <si>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</si>
  <si>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</si>
  <si>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</si>
  <si>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</si>
  <si>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</si>
  <si>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</si>
  <si>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</si>
  <si>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</si>
  <si>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</si>
  <si>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</si>
  <si>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</si>
  <si>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</si>
  <si>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</si>
  <si>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</si>
  <si>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</si>
  <si>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</si>
  <si>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</si>
  <si>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</si>
  <si>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</si>
  <si>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</si>
  <si>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</si>
  <si>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</si>
  <si>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</si>
  <si>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</si>
  <si>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</si>
  <si>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</si>
  <si>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</si>
  <si>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</si>
  <si>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</si>
  <si>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</si>
  <si>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</si>
  <si>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</si>
  <si>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</si>
  <si>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</si>
  <si>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</si>
  <si>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</si>
  <si>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</si>
  <si>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</si>
  <si>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</si>
  <si>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</si>
  <si>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</si>
  <si>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</si>
  <si>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</si>
  <si>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</si>
  <si>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</si>
  <si>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</si>
  <si>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</si>
  <si>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</si>
  <si>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</si>
  <si>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</si>
  <si>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</si>
  <si>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</si>
  <si>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</si>
  <si>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</si>
  <si>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</si>
  <si>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</si>
  <si>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</si>
  <si>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</si>
  <si>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</si>
  <si>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</si>
  <si>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</si>
  <si>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</si>
  <si>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</si>
  <si>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</si>
  <si>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</si>
  <si>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</si>
  <si>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</si>
  <si>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</si>
  <si>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</si>
  <si>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</si>
  <si>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</si>
  <si>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</si>
  <si>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</si>
  <si>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</si>
  <si>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</si>
  <si>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</si>
  <si>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</si>
  <si>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</si>
  <si>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</si>
  <si>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</si>
  <si>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</si>
  <si>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</si>
  <si>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</si>
  <si>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</si>
  <si>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</si>
  <si>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</si>
  <si>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</si>
  <si>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</si>
  <si>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</si>
  <si>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</si>
  <si>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</si>
  <si>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</si>
  <si>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</si>
  <si>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</si>
  <si>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</si>
  <si>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</si>
  <si>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</si>
  <si>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</si>
  <si>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</si>
  <si>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</si>
  <si>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</si>
  <si>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</si>
  <si>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</si>
  <si>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</si>
  <si>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</si>
  <si>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</si>
  <si>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</si>
  <si>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</si>
  <si>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</si>
  <si>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</si>
  <si>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</si>
  <si>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</si>
  <si>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</si>
  <si>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</si>
  <si>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</si>
  <si>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</si>
  <si>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</si>
  <si>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</si>
  <si>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</si>
  <si>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</si>
  <si>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</si>
  <si>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</si>
  <si>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</si>
  <si>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</si>
  <si>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</si>
  <si>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</si>
  <si>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</si>
  <si>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</si>
  <si>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</si>
  <si>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</si>
  <si>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</si>
  <si>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</si>
  <si>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</si>
  <si>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</si>
  <si>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</si>
  <si>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</si>
  <si>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</si>
  <si>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</si>
  <si>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</si>
  <si>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</si>
  <si>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</si>
  <si>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</si>
  <si>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</si>
  <si>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</si>
  <si>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</si>
  <si>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</si>
  <si>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</si>
  <si>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</si>
  <si>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</si>
  <si>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</si>
  <si>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</si>
  <si>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</si>
  <si>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</si>
  <si>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</si>
  <si>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</si>
  <si>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</si>
  <si>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</si>
  <si>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</si>
  <si>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</si>
  <si>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</si>
  <si>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</si>
  <si>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</si>
  <si>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</si>
  <si>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</si>
  <si>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</si>
  <si>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</si>
  <si>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</si>
  <si>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</si>
  <si>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</si>
  <si>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</si>
  <si>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</si>
  <si>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</si>
  <si>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</si>
  <si>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</si>
  <si>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</si>
  <si>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</si>
  <si>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</si>
  <si>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</si>
  <si>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</si>
  <si>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</si>
  <si>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</si>
  <si>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</si>
  <si>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</si>
  <si>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</si>
  <si>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</si>
  <si>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</si>
  <si>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</si>
  <si>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</si>
  <si>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</si>
  <si>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</si>
  <si>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</si>
  <si>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</si>
  <si>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</si>
  <si>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</si>
  <si>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</si>
  <si>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</si>
  <si>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</si>
  <si>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</si>
  <si>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</si>
  <si>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</si>
  <si>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</si>
  <si>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</si>
  <si>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</si>
  <si>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</si>
  <si>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</si>
  <si>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</si>
  <si>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</si>
  <si>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</si>
  <si>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</si>
  <si>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</si>
  <si>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</si>
  <si>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</si>
  <si>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</si>
  <si>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</si>
  <si>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</si>
  <si>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</si>
  <si>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</si>
  <si>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</si>
  <si>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</si>
  <si>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</si>
  <si>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</si>
  <si>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</si>
  <si>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</si>
  <si>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</si>
  <si>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</si>
  <si>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</si>
  <si>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</si>
  <si>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</si>
  <si>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</si>
  <si>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</si>
  <si>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</si>
  <si>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</si>
  <si>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</si>
  <si>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</si>
  <si>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</si>
  <si>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</si>
  <si>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</si>
  <si>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</si>
  <si>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</si>
  <si>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</si>
  <si>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</si>
  <si>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</si>
  <si>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</si>
  <si>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</si>
  <si>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</si>
  <si>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</si>
  <si>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</si>
  <si>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</si>
  <si>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</si>
  <si>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</si>
  <si>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</si>
  <si>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</si>
  <si>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</si>
  <si>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</si>
  <si>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</si>
  <si>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</si>
  <si>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</si>
  <si>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</si>
  <si>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</si>
  <si>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</si>
  <si>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</si>
  <si>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</si>
  <si>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</si>
  <si>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</si>
  <si>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</si>
  <si>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</si>
  <si>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</si>
  <si>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</si>
  <si>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</si>
  <si>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</si>
  <si>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</si>
  <si>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</si>
  <si>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</si>
  <si>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</si>
  <si>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</si>
  <si>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</si>
  <si>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</si>
  <si>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</si>
  <si>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</si>
  <si>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</si>
  <si>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</si>
  <si>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</si>
  <si>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</si>
  <si>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</si>
  <si>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</si>
  <si>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</si>
  <si>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</si>
  <si>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</si>
  <si>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</si>
  <si>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</si>
  <si>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</si>
  <si>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</si>
  <si>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</si>
  <si>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</si>
  <si>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</si>
  <si>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</si>
  <si>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</si>
  <si>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</si>
  <si>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</si>
  <si>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</si>
  <si>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</si>
  <si>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</si>
  <si>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</si>
  <si>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</si>
  <si>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</si>
  <si>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</si>
  <si>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</si>
  <si>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</si>
  <si>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</si>
  <si>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</si>
  <si>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</si>
  <si>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</si>
  <si>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</si>
  <si>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</si>
  <si>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</si>
  <si>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</si>
  <si>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</si>
  <si>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</si>
  <si>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</si>
  <si>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</si>
  <si>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</si>
  <si>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</si>
  <si>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</si>
  <si>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</si>
  <si>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</si>
  <si>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</si>
  <si>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</si>
  <si>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</si>
  <si>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</si>
  <si>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</si>
  <si>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</si>
  <si>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</si>
  <si>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</si>
  <si>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</si>
  <si>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</si>
  <si>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</si>
  <si>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</si>
  <si>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</si>
  <si>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</si>
  <si>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</si>
  <si>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</si>
  <si>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</si>
  <si>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</si>
  <si>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</si>
  <si>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</si>
  <si>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</si>
  <si>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</si>
  <si>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</si>
  <si>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</si>
  <si>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</si>
  <si>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</si>
  <si>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</si>
  <si>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</si>
  <si>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</si>
  <si>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</si>
  <si>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</si>
  <si>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</si>
  <si>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</si>
  <si>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</si>
  <si>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</si>
  <si>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</si>
  <si>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</si>
  <si>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</si>
  <si>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</si>
  <si>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</si>
  <si>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</si>
  <si>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</si>
  <si>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</si>
  <si>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</si>
  <si>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</si>
  <si>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</si>
  <si>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</si>
  <si>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</si>
  <si>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</si>
  <si>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</si>
  <si>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</si>
  <si>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</si>
  <si>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</si>
  <si>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</si>
  <si>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</si>
  <si>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</si>
  <si>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</si>
  <si>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</si>
  <si>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</si>
  <si>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</si>
  <si>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</si>
  <si>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</si>
  <si>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</si>
  <si>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</si>
  <si>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</si>
  <si>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</si>
  <si>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</si>
  <si>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</si>
  <si>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</si>
  <si>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</si>
  <si>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</si>
  <si>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</si>
  <si>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</si>
  <si>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</si>
  <si>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</si>
  <si>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</si>
  <si>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</si>
  <si>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</si>
  <si>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</si>
  <si>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</si>
  <si>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</si>
  <si>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</si>
  <si>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</si>
  <si>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</si>
  <si>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</si>
  <si>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</si>
  <si>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</si>
  <si>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</si>
  <si>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</si>
  <si>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</si>
  <si>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</si>
  <si>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</si>
  <si>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</si>
  <si>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</si>
  <si>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</si>
  <si>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</si>
  <si>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</si>
  <si>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</si>
  <si>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</si>
  <si>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</si>
  <si>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</si>
  <si>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</si>
  <si>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</si>
  <si>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</si>
  <si>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</si>
  <si>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</si>
  <si>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</si>
  <si>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</si>
  <si>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</si>
  <si>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</si>
  <si>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</si>
  <si>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</si>
  <si>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</si>
  <si>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</si>
  <si>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</si>
  <si>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</si>
  <si>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</si>
  <si>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</si>
  <si>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</si>
  <si>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</si>
  <si>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</si>
  <si>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</si>
  <si>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</si>
  <si>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</si>
  <si>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</si>
  <si>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</si>
  <si>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</si>
  <si>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</si>
  <si>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</si>
  <si>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</si>
  <si>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</si>
  <si>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</si>
  <si>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</si>
  <si>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</si>
  <si>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</si>
  <si>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</si>
  <si>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</si>
  <si>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</si>
  <si>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</si>
  <si>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</si>
  <si>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</si>
  <si>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</si>
  <si>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</si>
  <si>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</si>
  <si>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</si>
  <si>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</si>
  <si>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</si>
  <si>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</si>
  <si>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</si>
  <si>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</si>
  <si>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</si>
  <si>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</si>
  <si>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</si>
  <si>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</si>
  <si>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</si>
  <si>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</si>
  <si>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</si>
  <si>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</si>
  <si>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</si>
  <si>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</si>
  <si>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</si>
  <si>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</si>
  <si>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</si>
  <si>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</si>
  <si>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</si>
  <si>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</si>
  <si>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</si>
  <si>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</si>
  <si>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</si>
  <si>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</si>
  <si>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</si>
  <si>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</si>
  <si>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</si>
  <si>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</si>
  <si>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</si>
  <si>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</si>
  <si>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</si>
  <si>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</si>
  <si>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</si>
  <si>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</si>
  <si>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</si>
  <si>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</si>
  <si>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</si>
  <si>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</si>
  <si>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</si>
  <si>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</si>
  <si>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</si>
  <si>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</si>
  <si>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</si>
  <si>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</si>
  <si>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</si>
  <si>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</si>
  <si>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</si>
  <si>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</si>
  <si>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</si>
  <si>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</si>
  <si>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</si>
  <si>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</si>
  <si>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</si>
  <si>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</si>
  <si>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</si>
  <si>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</si>
  <si>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</si>
  <si>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</si>
  <si>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</si>
  <si>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</si>
  <si>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</si>
  <si>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</si>
  <si>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</si>
  <si>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</si>
  <si>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</si>
  <si>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</si>
  <si>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</si>
  <si>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</si>
  <si>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</si>
  <si>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</si>
  <si>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</si>
  <si>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</si>
  <si>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</si>
  <si>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</si>
  <si>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</si>
  <si>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</si>
  <si>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</si>
  <si>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</si>
  <si>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</si>
  <si>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</si>
  <si>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</si>
  <si>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</si>
  <si>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</si>
  <si>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</si>
  <si>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</si>
  <si>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</si>
  <si>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</si>
  <si>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</si>
  <si>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</si>
  <si>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</si>
  <si>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</si>
  <si>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</si>
  <si>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</si>
  <si>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</si>
  <si>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</si>
  <si>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</si>
  <si>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</si>
  <si>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</si>
  <si>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</si>
  <si>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</si>
  <si>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</si>
  <si>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</si>
  <si>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</si>
  <si>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</si>
  <si>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</si>
  <si>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</si>
  <si>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</si>
  <si>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</si>
  <si>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</si>
  <si>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</si>
  <si>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</si>
  <si>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</si>
  <si>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</si>
  <si>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</si>
  <si>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</si>
  <si>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</si>
  <si>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</si>
  <si>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</si>
  <si>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</si>
  <si>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</si>
  <si>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</si>
  <si>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</si>
  <si>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</si>
  <si>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</si>
  <si>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</si>
  <si>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</si>
  <si>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</si>
  <si>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</si>
  <si>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</si>
  <si>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</si>
  <si>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</si>
  <si>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</si>
  <si>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</si>
  <si>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</si>
  <si>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</si>
  <si>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</si>
  <si>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</si>
  <si>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</si>
  <si>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</si>
  <si>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</si>
  <si>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</si>
  <si>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</si>
  <si>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</si>
  <si>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</si>
  <si>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</si>
  <si>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</si>
  <si>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</si>
  <si>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</si>
  <si>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</si>
  <si>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</si>
  <si>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</si>
  <si>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</si>
  <si>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</si>
  <si>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</si>
  <si>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</si>
  <si>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</si>
  <si>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</si>
  <si>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</si>
  <si>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</si>
  <si>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</si>
  <si>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</si>
  <si>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</si>
  <si>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</si>
  <si>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</si>
  <si>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</si>
  <si>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</si>
  <si>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</si>
  <si>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</si>
  <si>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</si>
  <si>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</si>
  <si>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</si>
  <si>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</si>
  <si>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</si>
  <si>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</si>
  <si>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</si>
  <si>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</si>
  <si>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</si>
  <si>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</si>
  <si>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</si>
  <si>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</si>
  <si>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</si>
  <si>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</si>
  <si>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</si>
  <si>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</si>
  <si>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</si>
  <si>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</si>
  <si>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</si>
  <si>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</si>
  <si>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</si>
  <si>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</si>
  <si>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</si>
  <si>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</si>
  <si>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</si>
  <si>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</si>
  <si>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</si>
  <si>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</si>
  <si>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</si>
  <si>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</si>
  <si>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</si>
  <si>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</si>
  <si>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</si>
  <si>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</si>
  <si>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</si>
  <si>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</si>
  <si>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</si>
  <si>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</si>
  <si>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</si>
  <si>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</si>
  <si>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</si>
  <si>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</si>
  <si>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</si>
  <si>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</si>
  <si>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</si>
  <si>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</si>
  <si>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</si>
  <si>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</si>
  <si>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</si>
  <si>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</si>
  <si>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</si>
  <si>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</si>
  <si>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</si>
  <si>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</si>
  <si>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</si>
  <si>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</si>
  <si>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</si>
  <si>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</si>
  <si>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</si>
  <si>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</si>
  <si>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</si>
  <si>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</si>
  <si>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</si>
  <si>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</si>
  <si>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</si>
  <si>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</si>
  <si>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</si>
  <si>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</si>
  <si>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</si>
  <si>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</si>
  <si>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</si>
  <si>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</si>
  <si>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</si>
  <si>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</si>
  <si>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</si>
  <si>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</si>
  <si>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</si>
  <si>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</si>
  <si>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</si>
  <si>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</si>
  <si>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</si>
  <si>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</si>
  <si>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</si>
  <si>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</si>
  <si>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</si>
  <si>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</si>
  <si>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</si>
  <si>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</si>
  <si>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</si>
  <si>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</si>
  <si>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</si>
  <si>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</si>
  <si>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</si>
  <si>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</si>
  <si>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</si>
  <si>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</si>
  <si>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</si>
  <si>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</si>
  <si>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</si>
  <si>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</si>
  <si>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</si>
  <si>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</si>
  <si>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</si>
  <si>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</si>
  <si>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</si>
  <si>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</si>
  <si>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</si>
  <si>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</si>
  <si>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</si>
  <si>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</si>
  <si>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</si>
  <si>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</si>
  <si>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</si>
  <si>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</si>
  <si>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</si>
  <si>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</si>
  <si>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</si>
  <si>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</si>
  <si>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</si>
  <si>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</si>
  <si>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</si>
  <si>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</si>
  <si>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</si>
  <si>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</si>
  <si>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</si>
  <si>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</si>
  <si>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</si>
  <si>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</si>
  <si>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</si>
  <si>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</si>
  <si>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</si>
  <si>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</si>
  <si>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</si>
  <si>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</si>
  <si>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</si>
  <si>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</si>
  <si>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</si>
  <si>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</si>
  <si>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</si>
  <si>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</si>
  <si>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</si>
  <si>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</si>
  <si>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</si>
  <si>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</si>
  <si>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</si>
  <si>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</si>
  <si>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</si>
  <si>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</si>
  <si>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</si>
  <si>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</si>
  <si>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</si>
  <si>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</si>
  <si>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</si>
  <si>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</si>
  <si>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</si>
  <si>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</si>
  <si>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</si>
  <si>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</si>
  <si>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</si>
  <si>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</si>
  <si>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</si>
  <si>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</si>
  <si>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</si>
  <si>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</si>
  <si>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</si>
  <si>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</si>
  <si>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</si>
  <si>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</si>
  <si>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</si>
  <si>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</si>
  <si>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</si>
  <si>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</si>
  <si>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</si>
  <si>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</si>
  <si>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</si>
  <si>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</si>
  <si>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</si>
  <si>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</si>
  <si>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</si>
  <si>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</si>
  <si>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</si>
  <si>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</si>
  <si>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</si>
  <si>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</si>
  <si>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</si>
  <si>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</si>
  <si>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</si>
  <si>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</si>
  <si>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</si>
  <si>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</si>
  <si>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</si>
  <si>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</si>
  <si>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</si>
  <si>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</si>
  <si>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</si>
  <si>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</si>
  <si>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</si>
  <si>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</si>
  <si>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</si>
  <si>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</si>
  <si>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</si>
  <si>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</si>
  <si>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</si>
  <si>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</si>
  <si>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</si>
  <si>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</si>
  <si>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</si>
  <si>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</si>
  <si>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</si>
  <si>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</si>
  <si>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</si>
  <si>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</si>
  <si>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</si>
  <si>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</si>
  <si>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</si>
  <si>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</si>
  <si>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</si>
  <si>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</si>
  <si>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</si>
  <si>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</si>
  <si>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</si>
  <si>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</si>
  <si>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</si>
  <si>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</si>
  <si>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</si>
  <si>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</si>
  <si>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</si>
  <si>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</si>
  <si>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</si>
  <si>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</si>
  <si>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</si>
  <si>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</si>
  <si>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</si>
  <si>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</si>
  <si>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</si>
  <si>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</si>
  <si>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</si>
  <si>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</si>
  <si>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</si>
  <si>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</si>
  <si>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</si>
  <si>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</si>
  <si>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</si>
  <si>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</si>
  <si>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</si>
  <si>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</si>
  <si>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</si>
  <si>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</si>
  <si>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</si>
  <si>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</si>
  <si>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</si>
  <si>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</si>
  <si>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</si>
  <si>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</si>
  <si>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</si>
  <si>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</si>
  <si>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</si>
  <si>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</si>
  <si>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</si>
  <si>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</si>
  <si>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</si>
  <si>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</si>
  <si>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</si>
  <si>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</si>
  <si>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</si>
  <si>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</si>
  <si>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</si>
  <si>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</si>
  <si>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</si>
  <si>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</si>
  <si>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</si>
  <si>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</si>
  <si>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</si>
  <si>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</si>
  <si>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</si>
  <si>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</si>
  <si>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</si>
  <si>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</si>
  <si>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</si>
  <si>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</si>
  <si>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</si>
  <si>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</si>
  <si>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</si>
  <si>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</si>
  <si>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</si>
  <si>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</si>
  <si>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</si>
  <si>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</si>
  <si>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</si>
  <si>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</si>
  <si>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</si>
  <si>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</si>
  <si>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</si>
  <si>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</si>
  <si>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</si>
  <si>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</si>
  <si>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</si>
  <si>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</si>
  <si>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</si>
  <si>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</si>
  <si>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</si>
  <si>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</si>
  <si>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</si>
  <si>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</si>
  <si>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</si>
  <si>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</si>
  <si>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</si>
  <si>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</si>
  <si>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</si>
  <si>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</si>
  <si>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</si>
  <si>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</si>
  <si>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</si>
  <si>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</si>
  <si>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</si>
  <si>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</si>
  <si>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</si>
  <si>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</si>
  <si>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</si>
  <si>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</si>
  <si>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</si>
  <si>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</si>
  <si>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</si>
  <si>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</si>
  <si>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</si>
  <si>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</si>
  <si>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</si>
  <si>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</si>
  <si>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</si>
  <si>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</si>
  <si>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</si>
  <si>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</si>
  <si>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</si>
  <si>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</si>
  <si>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</si>
  <si>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</si>
  <si>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</si>
  <si>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</si>
  <si>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</si>
  <si>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</si>
  <si>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</si>
  <si>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</si>
  <si>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</si>
  <si>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</si>
  <si>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</si>
  <si>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</si>
  <si>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</si>
  <si>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</si>
  <si>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</si>
  <si>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</si>
  <si>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</si>
  <si>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</si>
  <si>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</si>
  <si>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</si>
  <si>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</si>
  <si>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</si>
  <si>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</si>
  <si>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</si>
  <si>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</si>
  <si>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</si>
  <si>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</si>
  <si>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</si>
  <si>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</si>
  <si>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</si>
  <si>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</si>
  <si>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</si>
  <si>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</si>
  <si>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</si>
  <si>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</si>
  <si>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</si>
  <si>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</si>
  <si>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</si>
  <si>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</si>
  <si>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</si>
  <si>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</si>
  <si>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</si>
  <si>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</si>
  <si>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</si>
  <si>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</si>
  <si>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</si>
  <si>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</si>
  <si>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</si>
  <si>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</si>
  <si>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</si>
  <si>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</si>
  <si>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</si>
  <si>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</si>
  <si>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</si>
  <si>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</si>
  <si>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</si>
  <si>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</si>
  <si>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</si>
  <si>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</si>
  <si>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</si>
  <si>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</si>
  <si>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</si>
  <si>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</si>
  <si>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</si>
  <si>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</si>
  <si>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</si>
  <si>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</si>
  <si>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</si>
  <si>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</si>
  <si>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</si>
  <si>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</si>
  <si>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</si>
  <si>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</si>
  <si>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</si>
  <si>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</si>
  <si>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</si>
  <si>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</si>
  <si>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</si>
  <si>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</si>
  <si>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</si>
  <si>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</si>
  <si>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</si>
  <si>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</si>
  <si>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</si>
  <si>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</si>
  <si>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</si>
  <si>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</si>
  <si>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</si>
  <si>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</si>
  <si>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</si>
  <si>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</si>
  <si>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</si>
  <si>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</si>
  <si>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</si>
  <si>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</si>
  <si>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</si>
  <si>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</si>
  <si>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</si>
  <si>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</si>
  <si>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</si>
  <si>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</si>
  <si>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</si>
  <si>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</si>
  <si>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</si>
  <si>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</si>
  <si>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</si>
  <si>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</si>
  <si>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</si>
  <si>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</si>
  <si>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</si>
  <si>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</si>
  <si>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</si>
  <si>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</si>
  <si>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</si>
  <si>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</si>
  <si>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</si>
  <si>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</si>
  <si>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</si>
  <si>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</si>
  <si>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</si>
  <si>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</si>
  <si>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</si>
  <si>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</si>
  <si>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</si>
  <si>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</si>
  <si>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</si>
  <si>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</si>
  <si>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</si>
  <si>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</si>
  <si>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</si>
  <si>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</si>
  <si>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</si>
  <si>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</si>
  <si>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</si>
  <si>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</si>
  <si>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</si>
  <si>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</si>
  <si>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</si>
  <si>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</si>
  <si>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</si>
  <si>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</si>
  <si>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</si>
  <si>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</si>
  <si>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</si>
  <si>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</si>
  <si>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</si>
  <si>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</si>
  <si>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</si>
  <si>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</si>
  <si>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</si>
  <si>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</si>
  <si>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</si>
  <si>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</si>
  <si>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</si>
  <si>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</si>
  <si>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</si>
  <si>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</si>
  <si>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</si>
  <si>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</si>
  <si>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</si>
  <si>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</si>
  <si>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</si>
  <si>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</si>
  <si>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</si>
  <si>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</si>
  <si>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</si>
  <si>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</si>
  <si>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</si>
  <si>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</si>
  <si>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</si>
  <si>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</si>
  <si>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</si>
  <si>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</si>
  <si>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</si>
  <si>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</si>
  <si>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</si>
  <si>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</si>
  <si>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</si>
  <si>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</si>
  <si>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</si>
  <si>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</si>
  <si>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</si>
  <si>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</si>
  <si>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</si>
  <si>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</si>
  <si>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</si>
  <si>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</si>
  <si>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</si>
  <si>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</si>
  <si>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</si>
  <si>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</si>
  <si>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</si>
  <si>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</si>
  <si>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</si>
  <si>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</si>
  <si>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</si>
  <si>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</si>
  <si>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</si>
  <si>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</si>
  <si>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</si>
  <si>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</si>
  <si>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</si>
  <si>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</si>
  <si>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</si>
  <si>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</si>
  <si>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</si>
  <si>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</si>
  <si>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</si>
  <si>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</si>
  <si>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</si>
  <si>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</si>
  <si>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</si>
  <si>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</si>
  <si>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</si>
  <si>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</si>
  <si>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</si>
  <si>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</si>
  <si>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</si>
  <si>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</si>
  <si>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</si>
  <si>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</si>
  <si>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</si>
  <si>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</si>
  <si>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</si>
  <si>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</si>
  <si>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</si>
  <si>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</si>
  <si>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</si>
  <si>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</si>
  <si>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</si>
  <si>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</si>
  <si>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</si>
  <si>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</si>
  <si>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</si>
  <si>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</si>
  <si>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</si>
  <si>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</si>
  <si>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</si>
  <si>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</si>
  <si>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</si>
  <si>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</si>
  <si>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</si>
  <si>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</si>
  <si>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</si>
  <si>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</si>
  <si>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</si>
  <si>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</si>
  <si>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</si>
  <si>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</si>
  <si>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</si>
  <si>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</si>
  <si>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</si>
  <si>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</si>
  <si>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</si>
  <si>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</si>
  <si>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</si>
  <si>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</si>
  <si>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</si>
  <si>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</si>
  <si>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</si>
  <si>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</si>
  <si>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</si>
  <si>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</si>
  <si>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</si>
  <si>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</si>
  <si>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</si>
  <si>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</si>
  <si>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</si>
  <si>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</si>
  <si>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</si>
  <si>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</si>
  <si>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</si>
  <si>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</si>
  <si>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</si>
  <si>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</si>
  <si>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</si>
  <si>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</si>
  <si>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</si>
  <si>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</si>
  <si>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</si>
  <si>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</si>
  <si>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</si>
  <si>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</si>
  <si>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</si>
  <si>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</si>
  <si>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</si>
  <si>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</si>
  <si>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</si>
  <si>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</si>
  <si>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</si>
  <si>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</si>
  <si>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</si>
  <si>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</si>
  <si>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</si>
  <si>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</si>
  <si>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</si>
  <si>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</si>
  <si>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</si>
  <si>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</si>
  <si>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</si>
  <si>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</si>
  <si>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</si>
  <si>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</si>
  <si>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</si>
  <si>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</si>
  <si>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</si>
  <si>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</si>
  <si>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</si>
  <si>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</si>
  <si>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</si>
  <si>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</si>
  <si>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</si>
  <si>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</si>
  <si>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</si>
  <si>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</si>
  <si>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</si>
  <si>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</si>
  <si>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</si>
  <si>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</si>
  <si>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</si>
  <si>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</si>
  <si>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</si>
  <si>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</si>
  <si>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</si>
  <si>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</si>
  <si>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</si>
  <si>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</si>
  <si>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</si>
  <si>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</si>
  <si>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</si>
  <si>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</si>
  <si>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</si>
  <si>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</si>
  <si>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</si>
  <si>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</si>
  <si>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</si>
  <si>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</si>
  <si>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</si>
  <si>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</si>
  <si>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</si>
  <si>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</si>
  <si>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</si>
  <si>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</si>
  <si>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</si>
  <si>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</si>
  <si>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</si>
  <si>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</si>
  <si>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</si>
  <si>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</si>
  <si>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</si>
  <si>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</si>
  <si>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</si>
  <si>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</si>
  <si>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</si>
  <si>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</si>
  <si>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</si>
  <si>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</si>
  <si>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</si>
  <si>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</si>
  <si>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</si>
  <si>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</si>
  <si>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</si>
  <si>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</si>
  <si>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</si>
  <si>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</si>
  <si>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</si>
  <si>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</si>
  <si>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</si>
  <si>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</si>
  <si>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</si>
  <si>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</si>
  <si>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</si>
  <si>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</si>
  <si>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</si>
  <si>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</si>
  <si>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</si>
  <si>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</si>
  <si>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</si>
  <si>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</si>
  <si>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</si>
  <si>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</si>
  <si>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</si>
  <si>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</si>
  <si>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</si>
  <si>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</si>
  <si>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</si>
  <si>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</si>
  <si>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</si>
  <si>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</si>
  <si>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</si>
  <si>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</si>
  <si>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</si>
  <si>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</si>
  <si>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</si>
  <si>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</si>
  <si>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</si>
  <si>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</si>
  <si>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</si>
  <si>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</si>
  <si>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</si>
  <si>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</si>
  <si>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</si>
  <si>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</si>
  <si>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</si>
  <si>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</si>
  <si>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</si>
  <si>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</si>
  <si>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</si>
  <si>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</si>
  <si>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</si>
  <si>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</si>
  <si>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</si>
  <si>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</si>
  <si>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</si>
  <si>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</si>
  <si>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</si>
  <si>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</si>
  <si>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</si>
  <si>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</si>
  <si>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</si>
  <si>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</si>
  <si>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</si>
  <si>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</si>
  <si>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</si>
  <si>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</si>
  <si>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</si>
  <si>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</si>
  <si>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</si>
  <si>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</si>
  <si>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</si>
  <si>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</si>
  <si>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</si>
  <si>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</si>
  <si>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</si>
  <si>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</si>
  <si>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</si>
  <si>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</si>
  <si>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</si>
  <si>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</si>
  <si>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</si>
  <si>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</si>
  <si>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</si>
  <si>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</si>
  <si>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</si>
  <si>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</si>
  <si>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</si>
  <si>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</si>
  <si>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</si>
  <si>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</si>
  <si>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</si>
  <si>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</si>
  <si>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</si>
  <si>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</si>
  <si>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</si>
  <si>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</si>
  <si>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</si>
  <si>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</si>
  <si>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</si>
  <si>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</si>
  <si>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</si>
  <si>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</si>
  <si>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</si>
  <si>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</si>
  <si>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</si>
  <si>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</si>
  <si>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</si>
  <si>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</si>
  <si>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</si>
  <si>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</si>
  <si>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</si>
  <si>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</si>
  <si>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</si>
  <si>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</si>
  <si>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</si>
  <si>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</si>
  <si>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</si>
  <si>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</si>
  <si>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</si>
  <si>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</si>
  <si>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</si>
  <si>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</si>
  <si>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</si>
  <si>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</si>
  <si>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</si>
  <si>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</si>
  <si>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</si>
  <si>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</si>
  <si>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</si>
  <si>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</si>
  <si>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</si>
  <si>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</si>
  <si>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</si>
  <si>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</si>
  <si>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</si>
  <si>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</si>
  <si>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</si>
  <si>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</si>
  <si>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</si>
  <si>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</si>
  <si>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</si>
  <si>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</si>
  <si>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</si>
  <si>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</si>
  <si>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</si>
  <si>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</si>
  <si>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</si>
  <si>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</si>
  <si>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</si>
  <si>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</si>
  <si>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</si>
  <si>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</si>
  <si>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</si>
  <si>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</si>
  <si>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</si>
  <si>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</si>
  <si>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</si>
  <si>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</si>
  <si>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</si>
  <si>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</si>
  <si>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</si>
  <si>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</si>
  <si>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</si>
  <si>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</si>
  <si>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</si>
  <si>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</si>
  <si>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</si>
  <si>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</si>
  <si>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</si>
  <si>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</si>
  <si>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</si>
  <si>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</si>
  <si>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</si>
  <si>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</si>
  <si>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</si>
  <si>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</si>
  <si>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</si>
  <si>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</si>
  <si>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</si>
  <si>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</si>
  <si>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</si>
  <si>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</si>
  <si>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</si>
  <si>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</si>
  <si>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</si>
  <si>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</si>
  <si>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</si>
  <si>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</si>
  <si>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</si>
  <si>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</si>
  <si>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</si>
  <si>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</si>
  <si>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</si>
  <si>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</si>
  <si>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</si>
  <si>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</si>
  <si>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</si>
  <si>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</si>
  <si>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</si>
  <si>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</si>
  <si>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</si>
  <si>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</si>
  <si>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</si>
  <si>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</si>
  <si>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</si>
  <si>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</si>
  <si>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</si>
  <si>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</si>
  <si>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</si>
  <si>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</si>
  <si>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</si>
  <si>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</si>
  <si>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</si>
  <si>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</si>
  <si>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</si>
  <si>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</si>
  <si>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</si>
  <si>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</si>
  <si>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</si>
  <si>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</si>
  <si>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</si>
  <si>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</si>
  <si>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</si>
  <si>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</si>
  <si>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</si>
  <si>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</si>
  <si>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</si>
  <si>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</si>
  <si>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</si>
  <si>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</si>
  <si>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</si>
  <si>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</si>
  <si>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</si>
  <si>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</si>
  <si>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</si>
  <si>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</si>
  <si>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</si>
  <si>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</si>
  <si>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</si>
  <si>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</si>
  <si>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</si>
  <si>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</si>
  <si>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</si>
  <si>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</si>
  <si>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</si>
  <si>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</si>
  <si>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</si>
  <si>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</si>
  <si>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</si>
  <si>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</si>
  <si>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</si>
  <si>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</si>
  <si>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</si>
  <si>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</si>
  <si>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</si>
  <si>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</si>
  <si>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</si>
  <si>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</si>
  <si>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</si>
  <si>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</si>
  <si>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</si>
  <si>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</si>
  <si>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</si>
  <si>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</si>
  <si>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</si>
  <si>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</si>
  <si>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</si>
  <si>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</si>
  <si>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</si>
  <si>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</si>
  <si>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</si>
  <si>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</si>
  <si>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</si>
  <si>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</si>
  <si>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</si>
  <si>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</si>
  <si>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</si>
  <si>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</si>
  <si>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</si>
  <si>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</si>
  <si>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</si>
  <si>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</si>
  <si>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</si>
  <si>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</si>
  <si>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</si>
  <si>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</si>
  <si>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</si>
  <si>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</si>
  <si>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</si>
  <si>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</si>
  <si>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</si>
  <si>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</si>
  <si>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</si>
  <si>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</si>
  <si>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</si>
  <si>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</si>
  <si>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</si>
  <si>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</si>
  <si>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</si>
  <si>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</si>
  <si>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</si>
  <si>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</si>
  <si>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</si>
  <si>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</si>
  <si>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</si>
  <si>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</si>
  <si>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</si>
  <si>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</si>
  <si>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</si>
  <si>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</si>
  <si>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</si>
  <si>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</si>
  <si>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</si>
  <si>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</si>
  <si>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</si>
  <si>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</si>
  <si>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</si>
  <si>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</si>
  <si>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</si>
  <si>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</si>
  <si>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</si>
  <si>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</si>
  <si>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</si>
  <si>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</si>
  <si>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</si>
  <si>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</si>
  <si>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</si>
  <si>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</si>
  <si>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</si>
  <si>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</si>
  <si>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</si>
  <si>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</si>
  <si>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</si>
  <si>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</si>
  <si>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</si>
  <si>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</si>
  <si>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</si>
  <si>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</si>
  <si>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</si>
  <si>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</si>
  <si>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</si>
  <si>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</si>
  <si>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</si>
  <si>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</si>
  <si>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</si>
  <si>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</si>
  <si>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</si>
  <si>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</si>
  <si>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</si>
  <si>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</si>
  <si>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</si>
  <si>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</si>
  <si>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</si>
  <si>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</si>
  <si>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</si>
  <si>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</si>
  <si>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</si>
  <si>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</si>
  <si>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</si>
  <si>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</si>
  <si>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</si>
  <si>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</si>
  <si>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</si>
  <si>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</si>
  <si>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</si>
  <si>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</si>
  <si>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</si>
  <si>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</si>
  <si>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</si>
  <si>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</si>
  <si>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</si>
  <si>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</si>
  <si>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</si>
  <si>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</si>
  <si>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</si>
  <si>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</si>
  <si>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</si>
  <si>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</si>
  <si>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</si>
  <si>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</si>
  <si>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</si>
  <si>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</si>
  <si>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</si>
  <si>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</si>
  <si>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</si>
  <si>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</si>
  <si>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</si>
  <si>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</si>
  <si>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</si>
  <si>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</si>
  <si>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</si>
  <si>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</si>
  <si>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</si>
  <si>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</si>
  <si>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</si>
  <si>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</si>
  <si>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</si>
  <si>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</si>
  <si>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</si>
  <si>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</si>
  <si>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</si>
  <si>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</si>
  <si>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</si>
  <si>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</si>
  <si>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</si>
  <si>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</si>
  <si>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</si>
  <si>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</si>
  <si>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</si>
  <si>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</si>
  <si>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</si>
  <si>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</si>
  <si>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</si>
  <si>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</si>
  <si>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</si>
  <si>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</si>
  <si>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</si>
  <si>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</si>
  <si>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</si>
  <si>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</si>
  <si>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</si>
  <si>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</si>
  <si>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</si>
  <si>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</si>
  <si>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</si>
  <si>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</si>
  <si>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</si>
  <si>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</si>
  <si>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</si>
  <si>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</si>
  <si>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</si>
  <si>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</si>
  <si>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</si>
  <si>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</si>
  <si>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</si>
  <si>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</si>
  <si>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</si>
  <si>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</si>
  <si>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</si>
  <si>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</si>
  <si>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</si>
  <si>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</si>
  <si>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</si>
  <si>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</si>
  <si>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</si>
  <si>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</si>
  <si>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</si>
  <si>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</si>
  <si>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</si>
  <si>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</si>
  <si>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</si>
  <si>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</si>
  <si>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</si>
  <si>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</si>
  <si>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</si>
  <si>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</si>
  <si>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</si>
  <si>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</si>
  <si>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</si>
  <si>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</si>
  <si>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</si>
  <si>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</si>
  <si>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</si>
  <si>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</si>
  <si>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</si>
  <si>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</si>
  <si>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</si>
  <si>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</si>
  <si>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</si>
  <si>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</si>
  <si>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</si>
  <si>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</si>
  <si>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</si>
  <si>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</si>
  <si>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</si>
  <si>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</si>
  <si>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</si>
  <si>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</si>
  <si>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</si>
  <si>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</si>
  <si>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</si>
  <si>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</si>
  <si>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</si>
  <si>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</si>
  <si>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</si>
  <si>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</si>
  <si>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</si>
  <si>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</si>
  <si>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</si>
  <si>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</si>
  <si>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</si>
  <si>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</si>
  <si>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</si>
  <si>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</si>
  <si>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</si>
  <si>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</si>
  <si>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</si>
  <si>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</si>
  <si>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</si>
  <si>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</si>
  <si>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</si>
  <si>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</si>
  <si>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</si>
  <si>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</si>
  <si>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</si>
  <si>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</si>
  <si>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</si>
  <si>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</si>
  <si>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</si>
  <si>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</si>
  <si>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</si>
  <si>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</si>
  <si>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</si>
  <si>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</si>
  <si>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</si>
  <si>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</si>
  <si>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</si>
  <si>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</si>
  <si>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</si>
  <si>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</si>
  <si>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</si>
  <si>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</si>
  <si>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</si>
  <si>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</si>
  <si>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</si>
  <si>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</si>
  <si>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</si>
  <si>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</si>
  <si>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</si>
  <si>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</si>
  <si>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</si>
  <si>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</si>
  <si>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</si>
  <si>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</si>
  <si>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</si>
  <si>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</si>
  <si>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</si>
  <si>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</si>
  <si>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</si>
  <si>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</si>
  <si>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</si>
  <si>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</si>
  <si>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</si>
  <si>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</si>
  <si>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</si>
  <si>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</si>
  <si>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</si>
  <si>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</si>
  <si>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</si>
  <si>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</si>
  <si>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</si>
  <si>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</si>
  <si>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</si>
  <si>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</si>
  <si>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</si>
  <si>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</si>
  <si>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</si>
  <si>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</si>
  <si>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</si>
  <si>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</si>
  <si>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</si>
  <si>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</si>
  <si>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</si>
  <si>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</si>
  <si>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</si>
  <si>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</si>
  <si>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</si>
  <si>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</si>
  <si>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</si>
  <si>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</si>
  <si>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</si>
  <si>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</si>
  <si>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</si>
  <si>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</si>
  <si>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</si>
  <si>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</si>
  <si>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</si>
  <si>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</si>
  <si>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</si>
  <si>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</si>
  <si>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</si>
  <si>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</si>
  <si>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</si>
  <si>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</si>
  <si>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</si>
  <si>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</si>
  <si>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</si>
  <si>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</si>
  <si>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</si>
  <si>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</si>
  <si>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</si>
  <si>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</si>
  <si>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</si>
  <si>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</si>
  <si>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</si>
  <si>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</si>
  <si>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</si>
  <si>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</si>
  <si>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</si>
  <si>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</si>
  <si>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</si>
  <si>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</si>
  <si>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</si>
  <si>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</si>
  <si>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</si>
  <si>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</si>
  <si>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</si>
  <si>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</si>
  <si>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</si>
  <si>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</si>
  <si>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</si>
  <si>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</si>
  <si>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</si>
  <si>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</si>
  <si>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</si>
  <si>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</si>
  <si>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</si>
  <si>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</si>
  <si>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</si>
  <si>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</si>
  <si>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</si>
  <si>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</si>
  <si>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</si>
  <si>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</si>
  <si>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</si>
  <si>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</si>
  <si>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</si>
  <si>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</si>
  <si>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</si>
  <si>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</si>
  <si>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</si>
  <si>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</si>
  <si>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</si>
  <si>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</si>
  <si>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</si>
  <si>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</si>
  <si>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</si>
  <si>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</si>
  <si>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</si>
  <si>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</si>
  <si>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</si>
  <si>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</si>
  <si>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</si>
  <si>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</si>
  <si>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</si>
  <si>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</si>
  <si>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</si>
  <si>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</si>
  <si>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</si>
  <si>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</si>
  <si>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</si>
  <si>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</si>
  <si>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</si>
  <si>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</si>
  <si>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</si>
  <si>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</si>
  <si>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</si>
  <si>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</si>
  <si>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</si>
  <si>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</si>
  <si>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</si>
  <si>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</si>
  <si>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</si>
  <si>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</si>
  <si>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</si>
  <si>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</si>
  <si>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</si>
  <si>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</si>
  <si>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</si>
  <si>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</si>
  <si>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</si>
  <si>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</si>
  <si>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</si>
  <si>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</si>
  <si>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</si>
  <si>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</si>
  <si>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</si>
  <si>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</si>
  <si>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</si>
  <si>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</si>
  <si>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</si>
  <si>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</si>
  <si>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</si>
  <si>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</si>
  <si>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</si>
  <si>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</si>
  <si>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</si>
  <si>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</si>
  <si>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</si>
  <si>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</si>
  <si>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</si>
  <si>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</si>
  <si>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</si>
  <si>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</si>
  <si>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</si>
  <si>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</si>
  <si>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</si>
  <si>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</si>
  <si>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</si>
  <si>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</si>
  <si>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</si>
  <si>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</si>
  <si>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</si>
  <si>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</si>
  <si>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</si>
  <si>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</si>
  <si>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</si>
  <si>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</si>
  <si>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</si>
  <si>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</si>
  <si>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</si>
  <si>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</si>
  <si>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</si>
  <si>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</si>
  <si>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</si>
  <si>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</si>
  <si>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</si>
  <si>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</si>
  <si>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</si>
  <si>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</si>
  <si>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</si>
  <si>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</si>
  <si>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</si>
  <si>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</si>
  <si>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</si>
  <si>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</si>
  <si>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</si>
  <si>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</si>
  <si>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</si>
  <si>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</si>
  <si>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</si>
  <si>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</si>
  <si>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</si>
  <si>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</si>
  <si>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</si>
  <si>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</si>
  <si>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</si>
  <si>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</si>
  <si>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</si>
  <si>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</si>
  <si>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</si>
  <si>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</si>
  <si>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</si>
  <si>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</si>
  <si>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</si>
  <si>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</si>
  <si>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</si>
  <si>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</si>
  <si>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</si>
  <si>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</si>
  <si>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</si>
  <si>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</si>
  <si>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</si>
  <si>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</si>
  <si>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</si>
  <si>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</si>
  <si>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</si>
  <si>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</si>
  <si>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</si>
  <si>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</si>
  <si>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</si>
  <si>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</si>
  <si>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</si>
  <si>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</si>
  <si>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</si>
  <si>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</si>
  <si>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</si>
  <si>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</si>
  <si>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</si>
  <si>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</si>
  <si>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</si>
  <si>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</si>
  <si>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</si>
  <si>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</si>
  <si>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</si>
  <si>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</si>
  <si>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</si>
  <si>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</si>
  <si>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</si>
  <si>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</si>
  <si>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</si>
  <si>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</si>
  <si>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</si>
  <si>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</si>
  <si>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</si>
  <si>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</si>
  <si>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</si>
  <si>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</si>
  <si>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</si>
  <si>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</si>
  <si>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</si>
  <si>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</si>
  <si>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</si>
  <si>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</si>
  <si>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</si>
  <si>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</si>
  <si>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</si>
  <si>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</si>
  <si>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</si>
  <si>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</si>
  <si>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</si>
  <si>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</si>
  <si>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</si>
  <si>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</si>
  <si>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</si>
  <si>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</si>
  <si>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</si>
  <si>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</si>
  <si>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</si>
  <si>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</si>
  <si>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</si>
  <si>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</si>
  <si>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</si>
  <si>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</si>
  <si>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</si>
  <si>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</si>
  <si>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</si>
  <si>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</si>
  <si>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</si>
  <si>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</si>
  <si>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</si>
  <si>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</si>
  <si>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</si>
  <si>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</si>
  <si>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</si>
  <si>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</si>
  <si>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</si>
  <si>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</si>
  <si>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</si>
  <si>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</si>
  <si>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</si>
  <si>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</si>
  <si>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</si>
  <si>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</si>
  <si>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</si>
  <si>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</si>
  <si>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</si>
  <si>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</si>
  <si>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</si>
  <si>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</si>
  <si>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</si>
  <si>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</si>
  <si>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</si>
  <si>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</si>
  <si>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</si>
  <si>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</si>
  <si>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</si>
  <si>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</si>
  <si>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</si>
  <si>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</si>
  <si>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</si>
  <si>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</si>
  <si>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</si>
  <si>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</si>
  <si>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</si>
  <si>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</si>
  <si>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</si>
  <si>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</si>
  <si>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</si>
  <si>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</si>
  <si>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</si>
  <si>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</si>
  <si>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</si>
  <si>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</si>
  <si>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</si>
  <si>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</si>
  <si>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</si>
  <si>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</si>
  <si>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</si>
  <si>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</si>
  <si>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</si>
  <si>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</si>
  <si>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</si>
  <si>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</si>
  <si>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</si>
  <si>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</si>
  <si>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</si>
  <si>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</si>
  <si>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</si>
  <si>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</si>
  <si>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</si>
  <si>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</si>
  <si>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</si>
  <si>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</si>
  <si>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</si>
  <si>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</si>
  <si>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</si>
  <si>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</si>
  <si>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</si>
  <si>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</si>
  <si>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</si>
  <si>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</si>
  <si>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</si>
  <si>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</si>
  <si>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</si>
  <si>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</si>
  <si>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</si>
  <si>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</si>
  <si>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</si>
  <si>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</si>
  <si>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</si>
  <si>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</si>
  <si>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</si>
  <si>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</si>
  <si>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</si>
  <si>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</si>
  <si>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</si>
  <si>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</si>
  <si>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</si>
  <si>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</si>
  <si>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</si>
  <si>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</si>
  <si>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</si>
  <si>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</si>
  <si>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</si>
  <si>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</si>
  <si>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</si>
  <si>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</si>
  <si>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</si>
  <si>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</si>
  <si>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</si>
  <si>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</si>
  <si>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</si>
  <si>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</si>
  <si>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</si>
  <si>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</si>
  <si>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</si>
  <si>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</si>
  <si>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</si>
  <si>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</si>
  <si>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</si>
  <si>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</si>
  <si>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</si>
  <si>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</si>
  <si>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</si>
  <si>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</si>
  <si>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</si>
  <si>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</si>
  <si>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</si>
  <si>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</si>
  <si>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</si>
  <si>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</si>
  <si>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</si>
  <si>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</si>
  <si>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</si>
  <si>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</si>
  <si>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</si>
  <si>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</si>
  <si>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</si>
  <si>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</si>
  <si>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</si>
  <si>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</si>
  <si>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</si>
  <si>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</si>
  <si>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</si>
  <si>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</si>
  <si>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</si>
  <si>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</si>
  <si>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</si>
  <si>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</si>
  <si>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</si>
  <si>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</si>
  <si>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</si>
  <si>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</si>
  <si>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</si>
  <si>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</si>
  <si>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</si>
  <si>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</si>
  <si>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</si>
  <si>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</si>
  <si>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</si>
  <si>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</si>
  <si>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</si>
  <si>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</si>
  <si>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</si>
  <si>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</si>
  <si>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</si>
  <si>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</si>
  <si>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</si>
  <si>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</si>
  <si>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</si>
  <si>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</si>
  <si>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</si>
  <si>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</si>
  <si>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</si>
  <si>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</si>
  <si>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</si>
  <si>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</si>
  <si>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</si>
  <si>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</si>
  <si>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</si>
  <si>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</si>
  <si>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</si>
  <si>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</si>
  <si>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</si>
  <si>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</si>
  <si>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</si>
  <si>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</si>
  <si>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</si>
  <si>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</si>
  <si>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</si>
  <si>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</si>
  <si>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</si>
  <si>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</si>
  <si>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</si>
  <si>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</si>
  <si>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</si>
  <si>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</si>
  <si>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</si>
  <si>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</si>
  <si>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</si>
  <si>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</si>
  <si>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</si>
  <si>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</si>
  <si>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</si>
  <si>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</si>
  <si>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</si>
  <si>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</si>
  <si>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</si>
  <si>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</si>
  <si>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</si>
  <si>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</si>
  <si>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</si>
  <si>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</si>
  <si>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</si>
  <si>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</si>
  <si>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</si>
  <si>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</si>
  <si>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</si>
  <si>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</si>
  <si>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</si>
  <si>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</si>
  <si>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</si>
  <si>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</si>
  <si>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</si>
  <si>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</si>
  <si>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</si>
  <si>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</si>
  <si>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</si>
  <si>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</si>
  <si>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</si>
  <si>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</si>
  <si>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</si>
  <si>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</si>
  <si>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</si>
  <si>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</si>
  <si>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</si>
  <si>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</si>
  <si>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</si>
  <si>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</si>
  <si>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</si>
  <si>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</si>
  <si>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</si>
  <si>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</si>
  <si>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</si>
  <si>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</si>
  <si>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</si>
  <si>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</si>
  <si>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</si>
  <si>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</si>
  <si>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</si>
  <si>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</si>
  <si>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</si>
  <si>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</si>
  <si>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</si>
  <si>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</si>
  <si>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</si>
  <si>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</si>
  <si>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</si>
  <si>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</si>
  <si>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</si>
  <si>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</si>
  <si>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</si>
  <si>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</si>
  <si>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</si>
  <si>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</si>
  <si>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</si>
  <si>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</si>
  <si>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</si>
  <si>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</si>
  <si>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</si>
  <si>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</si>
  <si>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</si>
  <si>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</si>
  <si>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</si>
  <si>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</si>
  <si>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</si>
  <si>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</si>
  <si>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</si>
  <si>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</si>
  <si>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</si>
  <si>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</si>
  <si>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</si>
  <si>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</si>
  <si>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</si>
  <si>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</si>
  <si>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</si>
  <si>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</si>
  <si>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</si>
  <si>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</si>
  <si>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</si>
  <si>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</si>
  <si>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</si>
  <si>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</si>
  <si>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</si>
  <si>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</si>
  <si>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</si>
  <si>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</si>
  <si>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</si>
  <si>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</si>
  <si>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</si>
  <si>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</si>
  <si>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</si>
  <si>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</si>
  <si>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</si>
  <si>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</si>
  <si>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</si>
  <si>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</si>
  <si>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</si>
  <si>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</si>
  <si>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</si>
  <si>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</si>
  <si>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</si>
  <si>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</si>
  <si>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</si>
  <si>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</si>
  <si>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</si>
  <si>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</si>
  <si>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</si>
  <si>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</si>
  <si>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</si>
  <si>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</si>
  <si>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</si>
  <si>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</si>
  <si>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</si>
  <si>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</si>
  <si>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</si>
  <si>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</si>
  <si>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</si>
  <si>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</si>
  <si>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</si>
  <si>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</si>
  <si>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</si>
  <si>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</si>
  <si>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</si>
  <si>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</si>
  <si>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</si>
  <si>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</si>
  <si>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</si>
  <si>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</si>
  <si>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</si>
  <si>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</si>
  <si>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</si>
  <si>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</si>
  <si>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</si>
  <si>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</si>
  <si>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</si>
  <si>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</si>
  <si>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</si>
  <si>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</si>
  <si>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</si>
  <si>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</si>
  <si>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</si>
  <si>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</si>
  <si>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</si>
  <si>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</si>
  <si>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</si>
  <si>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</si>
  <si>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</si>
  <si>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</si>
  <si>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</si>
  <si>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</si>
  <si>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</si>
  <si>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</si>
  <si>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</si>
  <si>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</si>
  <si>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</si>
  <si>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</si>
  <si>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</si>
  <si>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</si>
  <si>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</si>
  <si>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</si>
  <si>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</si>
  <si>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</si>
  <si>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</si>
  <si>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</si>
  <si>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</si>
  <si>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</si>
  <si>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</si>
  <si>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</si>
  <si>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</si>
  <si>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</si>
  <si>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</si>
  <si>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</si>
  <si>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</si>
  <si>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</si>
  <si>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</si>
  <si>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</si>
  <si>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</si>
  <si>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</si>
  <si>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</si>
  <si>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</si>
  <si>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</si>
  <si>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</si>
  <si>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</si>
  <si>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</si>
  <si>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</si>
  <si>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</si>
  <si>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</si>
  <si>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</si>
  <si>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</si>
  <si>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</si>
  <si>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</si>
  <si>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</si>
  <si>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</si>
  <si>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</si>
  <si>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</si>
  <si>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</si>
  <si>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</si>
  <si>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</si>
  <si>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</si>
  <si>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</si>
  <si>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</si>
  <si>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</si>
  <si>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</si>
  <si>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</si>
  <si>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</si>
  <si>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</si>
  <si>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</si>
  <si>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</si>
  <si>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</si>
  <si>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</si>
  <si>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</si>
  <si>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</si>
  <si>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</si>
  <si>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</si>
  <si>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</si>
  <si>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</si>
  <si>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</si>
  <si>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</si>
  <si>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</si>
  <si>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</si>
  <si>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</si>
  <si>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</si>
  <si>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</si>
  <si>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</si>
  <si>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</si>
  <si>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</si>
  <si>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</si>
  <si>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</si>
  <si>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</si>
  <si>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</si>
  <si>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</si>
  <si>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</si>
  <si>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</si>
  <si>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</si>
  <si>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</si>
  <si>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</si>
  <si>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</si>
  <si>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</si>
  <si>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</si>
  <si>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</si>
  <si>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</si>
  <si>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</si>
  <si>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</si>
  <si>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</si>
  <si>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</si>
  <si>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</si>
  <si>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</si>
  <si>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</si>
  <si>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</si>
  <si>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</si>
  <si>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</si>
  <si>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</si>
  <si>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</si>
  <si>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</si>
  <si>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</si>
  <si>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</si>
  <si>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</si>
  <si>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</si>
  <si>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</si>
  <si>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</si>
  <si>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</si>
  <si>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</si>
  <si>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</si>
  <si>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</si>
  <si>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</si>
  <si>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</si>
  <si>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</si>
  <si>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</si>
  <si>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</si>
  <si>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</si>
  <si>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</si>
  <si>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</si>
  <si>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</si>
  <si>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</si>
  <si>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</si>
  <si>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</si>
  <si>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</si>
  <si>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</si>
  <si>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</si>
  <si>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</si>
  <si>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</si>
  <si>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</si>
  <si>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</si>
  <si>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</si>
  <si>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</si>
  <si>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</si>
  <si>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</si>
  <si>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</si>
  <si>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</si>
  <si>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</si>
  <si>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</si>
  <si>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</si>
  <si>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</si>
  <si>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</si>
  <si>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</si>
  <si>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</si>
  <si>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</si>
  <si>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</si>
  <si>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</si>
  <si>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</si>
  <si>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</si>
  <si>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</si>
  <si>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</si>
  <si>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</si>
  <si>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</si>
  <si>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</si>
  <si>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</si>
  <si>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</si>
  <si>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</si>
  <si>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</si>
  <si>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</si>
  <si>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</si>
  <si>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</si>
  <si>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</si>
  <si>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</si>
  <si>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</si>
  <si>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</si>
  <si>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</si>
  <si>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</si>
  <si>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</si>
  <si>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</si>
  <si>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</si>
  <si>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</si>
  <si>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</si>
  <si>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</si>
  <si>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</si>
  <si>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</si>
  <si>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</si>
  <si>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</si>
  <si>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</si>
  <si>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</si>
  <si>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</si>
  <si>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</si>
  <si>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</si>
  <si>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</si>
  <si>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</si>
  <si>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</si>
  <si>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</si>
  <si>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</si>
  <si>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</si>
  <si>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</si>
  <si>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</si>
  <si>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</si>
  <si>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</si>
  <si>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</si>
  <si>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</si>
  <si>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</si>
  <si>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</si>
  <si>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</si>
  <si>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</si>
  <si>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</si>
  <si>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</si>
  <si>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</si>
  <si>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</si>
  <si>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</si>
  <si>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</si>
  <si>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</si>
  <si>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</si>
  <si>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</si>
  <si>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</si>
  <si>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</si>
  <si>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</si>
  <si>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</si>
  <si>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</si>
  <si>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</si>
  <si>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</si>
  <si>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</si>
  <si>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</si>
  <si>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</si>
  <si>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</si>
  <si>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</si>
  <si>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</si>
  <si>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</si>
  <si>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</si>
  <si>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</si>
  <si>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</si>
  <si>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</si>
  <si>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</si>
  <si>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</si>
  <si>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</si>
  <si>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</si>
  <si>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</si>
  <si>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</si>
  <si>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</si>
  <si>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</si>
  <si>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</si>
  <si>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</si>
  <si>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</si>
  <si>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</si>
  <si>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</si>
  <si>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</si>
  <si>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</si>
  <si>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</si>
  <si>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</si>
  <si>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</si>
  <si>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</si>
  <si>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</si>
  <si>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</si>
  <si>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</si>
  <si>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</si>
  <si>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</si>
  <si>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</si>
  <si>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</si>
  <si>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</si>
  <si>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</si>
  <si>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</si>
  <si>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</si>
  <si>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</si>
  <si>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</si>
  <si>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</si>
  <si>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</si>
  <si>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</si>
  <si>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</si>
  <si>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</si>
  <si>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</si>
  <si>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</si>
  <si>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</si>
  <si>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</si>
  <si>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</si>
  <si>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</si>
  <si>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</si>
  <si>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</si>
  <si>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</si>
  <si>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</si>
  <si>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</si>
  <si>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</si>
  <si>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</si>
  <si>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</si>
  <si>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</si>
  <si>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</si>
  <si>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</si>
  <si>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</si>
  <si>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</si>
  <si>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</si>
  <si>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</si>
  <si>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</si>
  <si>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</si>
  <si>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</si>
  <si>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</si>
  <si>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</si>
  <si>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</si>
  <si>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</si>
  <si>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</si>
  <si>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</si>
  <si>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</si>
  <si>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</si>
  <si>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</si>
  <si>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</si>
  <si>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Топличка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</si>
</sst>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1034</c:v>
                </c:pt>
                <c:pt idx="1">
                  <c:v>1212</c:v>
                </c:pt>
                <c:pt idx="2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1287</c:v>
                </c:pt>
                <c:pt idx="1">
                  <c:v>1515</c:v>
                </c:pt>
                <c:pt idx="2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12512"/>
        <c:axId val="111714304"/>
      </c:barChart>
      <c:catAx>
        <c:axId val="1117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4304"/>
        <c:crosses val="autoZero"/>
        <c:auto val="1"/>
        <c:lblAlgn val="ctr"/>
        <c:lblOffset val="100"/>
        <c:noMultiLvlLbl val="0"/>
      </c:catAx>
      <c:valAx>
        <c:axId val="1117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251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4784</c:v>
                </c:pt>
                <c:pt idx="1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88896"/>
        <c:axId val="115890432"/>
      </c:barChart>
      <c:catAx>
        <c:axId val="11588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90432"/>
        <c:crosses val="autoZero"/>
        <c:auto val="1"/>
        <c:lblAlgn val="ctr"/>
        <c:lblOffset val="100"/>
        <c:noMultiLvlLbl val="0"/>
      </c:catAx>
      <c:valAx>
        <c:axId val="11589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8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3652</c:v>
                </c:pt>
                <c:pt idx="1">
                  <c:v>3417</c:v>
                </c:pt>
                <c:pt idx="2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07200"/>
        <c:axId val="115908992"/>
      </c:barChart>
      <c:catAx>
        <c:axId val="11590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08992"/>
        <c:crosses val="autoZero"/>
        <c:auto val="1"/>
        <c:lblAlgn val="ctr"/>
        <c:lblOffset val="100"/>
        <c:noMultiLvlLbl val="0"/>
      </c:catAx>
      <c:valAx>
        <c:axId val="1159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0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78</c:v>
                </c:pt>
                <c:pt idx="1">
                  <c:v>104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55168"/>
        <c:axId val="117261056"/>
      </c:barChart>
      <c:catAx>
        <c:axId val="11725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1056"/>
        <c:crosses val="autoZero"/>
        <c:auto val="1"/>
        <c:lblAlgn val="ctr"/>
        <c:lblOffset val="100"/>
        <c:noMultiLvlLbl val="0"/>
      </c:catAx>
      <c:valAx>
        <c:axId val="117261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725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98</c:v>
                </c:pt>
                <c:pt idx="1">
                  <c:v>97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81920"/>
        <c:axId val="117283456"/>
      </c:barChart>
      <c:catAx>
        <c:axId val="1172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3456"/>
        <c:crosses val="autoZero"/>
        <c:auto val="1"/>
        <c:lblAlgn val="ctr"/>
        <c:lblOffset val="100"/>
        <c:noMultiLvlLbl val="0"/>
      </c:catAx>
      <c:valAx>
        <c:axId val="11728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100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02016"/>
        <c:axId val="117303552"/>
      </c:barChart>
      <c:catAx>
        <c:axId val="1173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3552"/>
        <c:crosses val="autoZero"/>
        <c:auto val="1"/>
        <c:lblAlgn val="ctr"/>
        <c:lblOffset val="100"/>
        <c:noMultiLvlLbl val="0"/>
      </c:catAx>
      <c:valAx>
        <c:axId val="117303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680.29899999999998</c:v>
                </c:pt>
                <c:pt idx="1">
                  <c:v>1185.2090000000001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65472"/>
        <c:axId val="117467008"/>
      </c:barChart>
      <c:catAx>
        <c:axId val="117465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7008"/>
        <c:crosses val="autoZero"/>
        <c:auto val="1"/>
        <c:lblAlgn val="ctr"/>
        <c:lblOffset val="100"/>
        <c:noMultiLvlLbl val="0"/>
      </c:catAx>
      <c:valAx>
        <c:axId val="117467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22911</c:v>
                </c:pt>
                <c:pt idx="1">
                  <c:v>21504</c:v>
                </c:pt>
                <c:pt idx="2">
                  <c:v>20591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83776"/>
        <c:axId val="117497856"/>
      </c:barChart>
      <c:catAx>
        <c:axId val="1174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97856"/>
        <c:crosses val="autoZero"/>
        <c:auto val="1"/>
        <c:lblAlgn val="ctr"/>
        <c:lblOffset val="100"/>
        <c:noMultiLvlLbl val="0"/>
      </c:catAx>
      <c:valAx>
        <c:axId val="11749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0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969280"/>
        <c:axId val="117970816"/>
      </c:barChart>
      <c:catAx>
        <c:axId val="1179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70816"/>
        <c:crosses val="autoZero"/>
        <c:auto val="1"/>
        <c:lblAlgn val="ctr"/>
        <c:lblOffset val="100"/>
        <c:noMultiLvlLbl val="0"/>
      </c:catAx>
      <c:valAx>
        <c:axId val="1179708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692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</c:v>
                </c:pt>
                <c:pt idx="1">
                  <c:v>17.5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991680"/>
        <c:axId val="118001664"/>
      </c:barChart>
      <c:catAx>
        <c:axId val="1179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01664"/>
        <c:crosses val="autoZero"/>
        <c:auto val="1"/>
        <c:lblAlgn val="ctr"/>
        <c:lblOffset val="100"/>
        <c:noMultiLvlLbl val="0"/>
      </c:catAx>
      <c:valAx>
        <c:axId val="11800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9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17.544334118919753</c:v>
                </c:pt>
                <c:pt idx="1">
                  <c:v>59.322077554121755</c:v>
                </c:pt>
                <c:pt idx="2">
                  <c:v>23.133588326958492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202</c:v>
                </c:pt>
                <c:pt idx="1">
                  <c:v>300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75</c:v>
                </c:pt>
                <c:pt idx="1">
                  <c:v>51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910144"/>
        <c:axId val="113911680"/>
      </c:barChart>
      <c:catAx>
        <c:axId val="11391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11680"/>
        <c:crosses val="autoZero"/>
        <c:auto val="1"/>
        <c:lblAlgn val="ctr"/>
        <c:lblOffset val="100"/>
        <c:noMultiLvlLbl val="0"/>
      </c:catAx>
      <c:valAx>
        <c:axId val="11391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101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82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125696"/>
        <c:axId val="118127232"/>
      </c:barChart>
      <c:catAx>
        <c:axId val="1181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27232"/>
        <c:crosses val="autoZero"/>
        <c:auto val="1"/>
        <c:lblAlgn val="ctr"/>
        <c:lblOffset val="100"/>
        <c:noMultiLvlLbl val="0"/>
      </c:catAx>
      <c:valAx>
        <c:axId val="11812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2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32576"/>
        <c:axId val="118234112"/>
      </c:barChart>
      <c:catAx>
        <c:axId val="11823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34112"/>
        <c:crosses val="autoZero"/>
        <c:auto val="1"/>
        <c:lblAlgn val="ctr"/>
        <c:lblOffset val="100"/>
        <c:noMultiLvlLbl val="0"/>
      </c:catAx>
      <c:valAx>
        <c:axId val="1182341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325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102.9</c:v>
                </c:pt>
                <c:pt idx="1">
                  <c:v>105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100.3</c:v>
                </c:pt>
                <c:pt idx="1">
                  <c:v>101.6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69824"/>
        <c:axId val="118271360"/>
      </c:barChart>
      <c:catAx>
        <c:axId val="11826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71360"/>
        <c:crosses val="autoZero"/>
        <c:auto val="1"/>
        <c:lblAlgn val="ctr"/>
        <c:lblOffset val="100"/>
        <c:noMultiLvlLbl val="0"/>
      </c:catAx>
      <c:valAx>
        <c:axId val="11827136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6982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2969</c:v>
                </c:pt>
                <c:pt idx="1">
                  <c:v>2649</c:v>
                </c:pt>
                <c:pt idx="2">
                  <c:v>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97344"/>
        <c:axId val="118298880"/>
      </c:barChart>
      <c:catAx>
        <c:axId val="1182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8880"/>
        <c:crosses val="autoZero"/>
        <c:auto val="1"/>
        <c:lblAlgn val="ctr"/>
        <c:lblOffset val="100"/>
        <c:noMultiLvlLbl val="0"/>
      </c:catAx>
      <c:valAx>
        <c:axId val="1182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34208"/>
        <c:axId val="118335744"/>
      </c:barChart>
      <c:catAx>
        <c:axId val="1183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35744"/>
        <c:crosses val="autoZero"/>
        <c:auto val="1"/>
        <c:lblAlgn val="ctr"/>
        <c:lblOffset val="100"/>
        <c:noMultiLvlLbl val="0"/>
      </c:catAx>
      <c:valAx>
        <c:axId val="11833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342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325</c:v>
                </c:pt>
                <c:pt idx="1">
                  <c:v>340</c:v>
                </c:pt>
                <c:pt idx="2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431</c:v>
                </c:pt>
                <c:pt idx="1">
                  <c:v>460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63264"/>
        <c:axId val="118364800"/>
      </c:barChart>
      <c:catAx>
        <c:axId val="1183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4800"/>
        <c:crosses val="autoZero"/>
        <c:auto val="1"/>
        <c:lblAlgn val="ctr"/>
        <c:lblOffset val="100"/>
        <c:noMultiLvlLbl val="0"/>
      </c:catAx>
      <c:valAx>
        <c:axId val="11836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3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2.3928189674046028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2.4198637458305967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2.2331259900320677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2.5641025641025639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2.587283802753416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2.6632667516645414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2.62076781413798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2.6748573709899679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2.8783371324807789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3.4359747066929387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3.4720344112609305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3.6162732295328981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3.5441538203969141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3.8867210137928367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3.5209725817460624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2.2099447513812152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1.7373050522221796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1.0624734381640459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721536"/>
        <c:axId val="118739712"/>
      </c:barChart>
      <c:catAx>
        <c:axId val="118721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739712"/>
        <c:crosses val="autoZero"/>
        <c:auto val="1"/>
        <c:lblAlgn val="ctr"/>
        <c:lblOffset val="100"/>
        <c:noMultiLvlLbl val="0"/>
      </c:catAx>
      <c:valAx>
        <c:axId val="1187397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721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2.4069852799134566</c:v>
                </c:pt>
                <c:pt idx="1">
                  <c:v>2.4610748367654445</c:v>
                </c:pt>
                <c:pt idx="2">
                  <c:v>2.4829682288245825</c:v>
                </c:pt>
                <c:pt idx="3">
                  <c:v>2.7624309392265194</c:v>
                </c:pt>
                <c:pt idx="4">
                  <c:v>2.7933392574276552</c:v>
                </c:pt>
                <c:pt idx="5">
                  <c:v>2.9736377802676146</c:v>
                </c:pt>
                <c:pt idx="6">
                  <c:v>3.0096974848356064</c:v>
                </c:pt>
                <c:pt idx="7">
                  <c:v>3.0418936496284563</c:v>
                </c:pt>
                <c:pt idx="8">
                  <c:v>3.1294672178650078</c:v>
                </c:pt>
                <c:pt idx="9">
                  <c:v>3.5686229056394807</c:v>
                </c:pt>
                <c:pt idx="10">
                  <c:v>3.6600600136511736</c:v>
                </c:pt>
                <c:pt idx="11">
                  <c:v>3.6896804852605958</c:v>
                </c:pt>
                <c:pt idx="12">
                  <c:v>3.7836932864557173</c:v>
                </c:pt>
                <c:pt idx="13">
                  <c:v>3.7463457352960119</c:v>
                </c:pt>
                <c:pt idx="14">
                  <c:v>3.3162049736635368</c:v>
                </c:pt>
                <c:pt idx="15">
                  <c:v>1.7385928988138935</c:v>
                </c:pt>
                <c:pt idx="16">
                  <c:v>1.2504990405542891</c:v>
                </c:pt>
                <c:pt idx="17">
                  <c:v>0.66452884132442136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764288"/>
        <c:axId val="118765824"/>
      </c:barChart>
      <c:catAx>
        <c:axId val="1187642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765824"/>
        <c:crosses val="autoZero"/>
        <c:auto val="1"/>
        <c:lblAlgn val="ctr"/>
        <c:lblOffset val="100"/>
        <c:noMultiLvlLbl val="0"/>
      </c:catAx>
      <c:valAx>
        <c:axId val="118765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64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0.24951314508276531</c:v>
                </c:pt>
                <c:pt idx="1">
                  <c:v>0.21293186180422266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2.7233446932814021</c:v>
                </c:pt>
                <c:pt idx="1">
                  <c:v>0.9386996161228407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9.6305988315481983</c:v>
                </c:pt>
                <c:pt idx="1">
                  <c:v>4.153670825335892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22.77568159688413</c:v>
                </c:pt>
                <c:pt idx="1">
                  <c:v>20.20753358925144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48.679406037000973</c:v>
                </c:pt>
                <c:pt idx="1">
                  <c:v>59.360004798464495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5.5562317429406036</c:v>
                </c:pt>
                <c:pt idx="1">
                  <c:v>6.0160748560460648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10.385223953261928</c:v>
                </c:pt>
                <c:pt idx="1">
                  <c:v>9.1110844529750477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831360"/>
        <c:axId val="118849536"/>
      </c:barChart>
      <c:catAx>
        <c:axId val="11883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49536"/>
        <c:crosses val="autoZero"/>
        <c:auto val="1"/>
        <c:lblAlgn val="ctr"/>
        <c:lblOffset val="100"/>
        <c:noMultiLvlLbl val="0"/>
      </c:catAx>
      <c:valAx>
        <c:axId val="11884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31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34.070715676728334</c:v>
                </c:pt>
                <c:pt idx="1">
                  <c:v>29.165666986564297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27.860272638753653</c:v>
                </c:pt>
                <c:pt idx="1">
                  <c:v>32.446617082533592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37.722127555988315</c:v>
                </c:pt>
                <c:pt idx="1">
                  <c:v>38.054822456813817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0.34688412852969819</c:v>
                </c:pt>
                <c:pt idx="1">
                  <c:v>0.33289347408829173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40640"/>
        <c:axId val="119042432"/>
      </c:barChart>
      <c:catAx>
        <c:axId val="11904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42432"/>
        <c:crosses val="autoZero"/>
        <c:auto val="1"/>
        <c:lblAlgn val="ctr"/>
        <c:lblOffset val="100"/>
        <c:noMultiLvlLbl val="0"/>
      </c:catAx>
      <c:valAx>
        <c:axId val="119042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4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4981</c:v>
                </c:pt>
                <c:pt idx="1">
                  <c:v>4517</c:v>
                </c:pt>
                <c:pt idx="2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5110</c:v>
                </c:pt>
                <c:pt idx="1">
                  <c:v>4708</c:v>
                </c:pt>
                <c:pt idx="2">
                  <c:v>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927680"/>
        <c:axId val="113929216"/>
      </c:barChart>
      <c:catAx>
        <c:axId val="1139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29216"/>
        <c:crosses val="autoZero"/>
        <c:auto val="1"/>
        <c:lblAlgn val="ctr"/>
        <c:lblOffset val="100"/>
        <c:noMultiLvlLbl val="0"/>
      </c:catAx>
      <c:valAx>
        <c:axId val="11392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27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48</c:v>
                </c:pt>
                <c:pt idx="3">
                  <c:v>67</c:v>
                </c:pt>
                <c:pt idx="4">
                  <c:v>76</c:v>
                </c:pt>
                <c:pt idx="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36</c:v>
                </c:pt>
                <c:pt idx="3">
                  <c:v>59</c:v>
                </c:pt>
                <c:pt idx="4">
                  <c:v>56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065600"/>
        <c:axId val="119083776"/>
      </c:barChart>
      <c:catAx>
        <c:axId val="11906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83776"/>
        <c:crosses val="autoZero"/>
        <c:auto val="1"/>
        <c:lblAlgn val="ctr"/>
        <c:lblOffset val="100"/>
        <c:noMultiLvlLbl val="0"/>
      </c:catAx>
      <c:valAx>
        <c:axId val="119083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1.68</c:v>
                </c:pt>
                <c:pt idx="1">
                  <c:v>0.64</c:v>
                </c:pt>
                <c:pt idx="3">
                  <c:v>0.59</c:v>
                </c:pt>
                <c:pt idx="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116544"/>
        <c:axId val="119118080"/>
      </c:barChart>
      <c:catAx>
        <c:axId val="11911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18080"/>
        <c:crosses val="autoZero"/>
        <c:auto val="1"/>
        <c:lblAlgn val="ctr"/>
        <c:lblOffset val="100"/>
        <c:noMultiLvlLbl val="0"/>
      </c:catAx>
      <c:valAx>
        <c:axId val="1191180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165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8.3333333333333321</c:v>
                </c:pt>
                <c:pt idx="1">
                  <c:v>61.150076863950808</c:v>
                </c:pt>
                <c:pt idx="2">
                  <c:v>18.702622095190755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91.666666666666657</c:v>
                </c:pt>
                <c:pt idx="1">
                  <c:v>38.849923136049192</c:v>
                </c:pt>
                <c:pt idx="2">
                  <c:v>81.297377904809238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157120"/>
        <c:axId val="119158656"/>
      </c:barChart>
      <c:catAx>
        <c:axId val="119157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58656"/>
        <c:crosses val="autoZero"/>
        <c:auto val="1"/>
        <c:lblAlgn val="ctr"/>
        <c:lblOffset val="100"/>
        <c:noMultiLvlLbl val="0"/>
      </c:catAx>
      <c:valAx>
        <c:axId val="119158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57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362</c:v>
                </c:pt>
                <c:pt idx="1">
                  <c:v>376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370</c:v>
                </c:pt>
                <c:pt idx="1">
                  <c:v>394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10752"/>
        <c:axId val="119212288"/>
      </c:barChart>
      <c:catAx>
        <c:axId val="1192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12288"/>
        <c:crosses val="autoZero"/>
        <c:auto val="1"/>
        <c:lblAlgn val="ctr"/>
        <c:lblOffset val="100"/>
        <c:noMultiLvlLbl val="0"/>
      </c:catAx>
      <c:valAx>
        <c:axId val="119212288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2107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796</c:v>
                </c:pt>
                <c:pt idx="1">
                  <c:v>904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867</c:v>
                </c:pt>
                <c:pt idx="1">
                  <c:v>983</c:v>
                </c:pt>
                <c:pt idx="2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72576"/>
        <c:axId val="119274112"/>
      </c:barChart>
      <c:catAx>
        <c:axId val="1192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74112"/>
        <c:crosses val="autoZero"/>
        <c:auto val="1"/>
        <c:lblAlgn val="ctr"/>
        <c:lblOffset val="100"/>
        <c:noMultiLvlLbl val="0"/>
      </c:catAx>
      <c:valAx>
        <c:axId val="11927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2725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30.653638315197274</c:v>
                </c:pt>
                <c:pt idx="1">
                  <c:v>26.046359777995431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28.669775705085499</c:v>
                </c:pt>
                <c:pt idx="1">
                  <c:v>26.856023506366306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13.938855577762974</c:v>
                </c:pt>
                <c:pt idx="1">
                  <c:v>18.243552073130918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11.155525945665852</c:v>
                </c:pt>
                <c:pt idx="1">
                  <c:v>17.316356513222331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7.4320823154933757</c:v>
                </c:pt>
                <c:pt idx="1">
                  <c:v>7.1302644466209593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8.1501221407950251</c:v>
                </c:pt>
                <c:pt idx="1">
                  <c:v>4.4074436826640548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477760"/>
        <c:axId val="119479296"/>
      </c:barChart>
      <c:catAx>
        <c:axId val="11947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79296"/>
        <c:crosses val="autoZero"/>
        <c:auto val="1"/>
        <c:lblAlgn val="ctr"/>
        <c:lblOffset val="100"/>
        <c:noMultiLvlLbl val="0"/>
      </c:catAx>
      <c:valAx>
        <c:axId val="119479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77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46.65</c:v>
                </c:pt>
                <c:pt idx="1">
                  <c:v>42.67</c:v>
                </c:pt>
                <c:pt idx="2">
                  <c:v>8.75</c:v>
                </c:pt>
                <c:pt idx="3">
                  <c:v>1.48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51.16</c:v>
                </c:pt>
                <c:pt idx="1">
                  <c:v>37.049999999999997</c:v>
                </c:pt>
                <c:pt idx="2">
                  <c:v>9.43</c:v>
                </c:pt>
                <c:pt idx="3">
                  <c:v>1.77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541760"/>
        <c:axId val="119543296"/>
      </c:barChart>
      <c:catAx>
        <c:axId val="1195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43296"/>
        <c:crosses val="autoZero"/>
        <c:auto val="1"/>
        <c:lblAlgn val="ctr"/>
        <c:lblOffset val="100"/>
        <c:noMultiLvlLbl val="0"/>
      </c:catAx>
      <c:valAx>
        <c:axId val="119543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41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58502</c:v>
                </c:pt>
                <c:pt idx="2">
                  <c:v>67417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80928"/>
        <c:axId val="119595008"/>
      </c:barChart>
      <c:catAx>
        <c:axId val="1195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95008"/>
        <c:crosses val="autoZero"/>
        <c:auto val="1"/>
        <c:lblAlgn val="ctr"/>
        <c:lblOffset val="100"/>
        <c:noMultiLvlLbl val="0"/>
      </c:catAx>
      <c:valAx>
        <c:axId val="1195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8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10627</c:v>
                </c:pt>
                <c:pt idx="1">
                  <c:v>10882</c:v>
                </c:pt>
                <c:pt idx="2">
                  <c:v>11154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12920</c:v>
                </c:pt>
                <c:pt idx="1">
                  <c:v>13209</c:v>
                </c:pt>
                <c:pt idx="2">
                  <c:v>13164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21888"/>
        <c:axId val="119635968"/>
      </c:barChart>
      <c:catAx>
        <c:axId val="1196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35968"/>
        <c:crosses val="autoZero"/>
        <c:auto val="1"/>
        <c:lblAlgn val="ctr"/>
        <c:lblOffset val="100"/>
        <c:noMultiLvlLbl val="0"/>
      </c:catAx>
      <c:valAx>
        <c:axId val="11963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218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</c:v>
                </c:pt>
                <c:pt idx="3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50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74.228855721393046</c:v>
                </c:pt>
                <c:pt idx="1">
                  <c:v>87.223168654173762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25.771144278606968</c:v>
                </c:pt>
                <c:pt idx="1">
                  <c:v>12.776831345826235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798400"/>
        <c:axId val="119816576"/>
      </c:barChart>
      <c:catAx>
        <c:axId val="11979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816576"/>
        <c:crosses val="autoZero"/>
        <c:auto val="1"/>
        <c:lblAlgn val="ctr"/>
        <c:lblOffset val="100"/>
        <c:noMultiLvlLbl val="0"/>
      </c:catAx>
      <c:valAx>
        <c:axId val="1198165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7984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10.3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33728"/>
        <c:axId val="119835264"/>
      </c:barChart>
      <c:catAx>
        <c:axId val="1198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5264"/>
        <c:crosses val="autoZero"/>
        <c:auto val="1"/>
        <c:lblAlgn val="ctr"/>
        <c:lblOffset val="100"/>
        <c:noMultiLvlLbl val="0"/>
      </c:catAx>
      <c:valAx>
        <c:axId val="11983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18.600000000000001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80704"/>
        <c:axId val="119886592"/>
      </c:barChart>
      <c:catAx>
        <c:axId val="1198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86592"/>
        <c:crosses val="autoZero"/>
        <c:auto val="1"/>
        <c:lblAlgn val="ctr"/>
        <c:lblOffset val="100"/>
        <c:noMultiLvlLbl val="0"/>
      </c:catAx>
      <c:valAx>
        <c:axId val="1198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8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2.76</c:v>
                </c:pt>
                <c:pt idx="1">
                  <c:v>2.66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10.81</c:v>
                </c:pt>
                <c:pt idx="1">
                  <c:v>0</c:v>
                </c:pt>
                <c:pt idx="2">
                  <c:v>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925760"/>
        <c:axId val="119997184"/>
      </c:barChart>
      <c:catAx>
        <c:axId val="1199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97184"/>
        <c:crosses val="autoZero"/>
        <c:auto val="1"/>
        <c:lblAlgn val="ctr"/>
        <c:lblOffset val="100"/>
        <c:noMultiLvlLbl val="0"/>
      </c:catAx>
      <c:valAx>
        <c:axId val="11999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925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22235</c:v>
                </c:pt>
                <c:pt idx="1">
                  <c:v>24832</c:v>
                </c:pt>
                <c:pt idx="2">
                  <c:v>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3020</c:v>
                </c:pt>
                <c:pt idx="1">
                  <c:v>3228</c:v>
                </c:pt>
                <c:pt idx="2">
                  <c:v>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40832"/>
        <c:axId val="120071296"/>
      </c:barChart>
      <c:catAx>
        <c:axId val="12004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71296"/>
        <c:crosses val="autoZero"/>
        <c:auto val="1"/>
        <c:lblAlgn val="ctr"/>
        <c:lblOffset val="100"/>
        <c:noMultiLvlLbl val="0"/>
      </c:catAx>
      <c:valAx>
        <c:axId val="120071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04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125174</c:v>
                </c:pt>
                <c:pt idx="1">
                  <c:v>140339</c:v>
                </c:pt>
                <c:pt idx="2">
                  <c:v>207422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8549</c:v>
                </c:pt>
                <c:pt idx="1">
                  <c:v>10850</c:v>
                </c:pt>
                <c:pt idx="2">
                  <c:v>24928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19296"/>
        <c:axId val="120120832"/>
      </c:barChart>
      <c:catAx>
        <c:axId val="12011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20832"/>
        <c:crosses val="autoZero"/>
        <c:auto val="1"/>
        <c:lblAlgn val="ctr"/>
        <c:lblOffset val="100"/>
        <c:noMultiLvlLbl val="0"/>
      </c:catAx>
      <c:valAx>
        <c:axId val="120120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11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361344"/>
        <c:axId val="120362880"/>
      </c:barChart>
      <c:catAx>
        <c:axId val="12036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2880"/>
        <c:crosses val="autoZero"/>
        <c:auto val="1"/>
        <c:lblAlgn val="ctr"/>
        <c:lblOffset val="100"/>
        <c:noMultiLvlLbl val="0"/>
      </c:catAx>
      <c:valAx>
        <c:axId val="120362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6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26.3</c:v>
                </c:pt>
                <c:pt idx="1">
                  <c:v>27.3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31.1</c:v>
                </c:pt>
                <c:pt idx="1">
                  <c:v>32.299999999999997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406784"/>
        <c:axId val="120408320"/>
      </c:barChart>
      <c:catAx>
        <c:axId val="1204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08320"/>
        <c:crosses val="autoZero"/>
        <c:auto val="1"/>
        <c:lblAlgn val="ctr"/>
        <c:lblOffset val="100"/>
        <c:noMultiLvlLbl val="0"/>
      </c:catAx>
      <c:valAx>
        <c:axId val="12040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06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60604.36</c:v>
                </c:pt>
                <c:pt idx="1">
                  <c:v>42322.59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50144"/>
        <c:axId val="120551680"/>
      </c:barChart>
      <c:catAx>
        <c:axId val="12055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51680"/>
        <c:crosses val="autoZero"/>
        <c:auto val="1"/>
        <c:lblAlgn val="ctr"/>
        <c:lblOffset val="100"/>
        <c:noMultiLvlLbl val="0"/>
      </c:catAx>
      <c:valAx>
        <c:axId val="1205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5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124</c:v>
                </c:pt>
                <c:pt idx="1">
                  <c:v>126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31456"/>
        <c:axId val="120932992"/>
      </c:barChart>
      <c:catAx>
        <c:axId val="1209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2992"/>
        <c:crosses val="autoZero"/>
        <c:auto val="1"/>
        <c:lblAlgn val="ctr"/>
        <c:lblOffset val="100"/>
        <c:noMultiLvlLbl val="0"/>
      </c:catAx>
      <c:valAx>
        <c:axId val="12093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1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52.6</c:v>
                </c:pt>
                <c:pt idx="1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28.4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684864"/>
        <c:axId val="115686400"/>
      </c:barChart>
      <c:catAx>
        <c:axId val="11568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86400"/>
        <c:crosses val="autoZero"/>
        <c:auto val="1"/>
        <c:lblAlgn val="ctr"/>
        <c:lblOffset val="100"/>
        <c:noMultiLvlLbl val="0"/>
      </c:catAx>
      <c:valAx>
        <c:axId val="115686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84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1034</c:v>
                </c:pt>
                <c:pt idx="1">
                  <c:v>1212</c:v>
                </c:pt>
                <c:pt idx="2">
                  <c:v>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1287</c:v>
                </c:pt>
                <c:pt idx="1">
                  <c:v>1515</c:v>
                </c:pt>
                <c:pt idx="2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89248"/>
        <c:axId val="122390784"/>
      </c:barChart>
      <c:catAx>
        <c:axId val="12238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0784"/>
        <c:crosses val="autoZero"/>
        <c:auto val="1"/>
        <c:lblAlgn val="ctr"/>
        <c:lblOffset val="100"/>
        <c:noMultiLvlLbl val="0"/>
      </c:catAx>
      <c:valAx>
        <c:axId val="12239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89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202</c:v>
                </c:pt>
                <c:pt idx="1">
                  <c:v>300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75</c:v>
                </c:pt>
                <c:pt idx="1">
                  <c:v>51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08416"/>
        <c:axId val="122509952"/>
      </c:barChart>
      <c:catAx>
        <c:axId val="122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09952"/>
        <c:crosses val="autoZero"/>
        <c:auto val="1"/>
        <c:lblAlgn val="ctr"/>
        <c:lblOffset val="100"/>
        <c:noMultiLvlLbl val="0"/>
      </c:catAx>
      <c:valAx>
        <c:axId val="12250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0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4981</c:v>
                </c:pt>
                <c:pt idx="1">
                  <c:v>4517</c:v>
                </c:pt>
                <c:pt idx="2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5110</c:v>
                </c:pt>
                <c:pt idx="1">
                  <c:v>4708</c:v>
                </c:pt>
                <c:pt idx="2">
                  <c:v>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41568"/>
        <c:axId val="122543104"/>
      </c:barChart>
      <c:catAx>
        <c:axId val="1225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43104"/>
        <c:crosses val="autoZero"/>
        <c:auto val="1"/>
        <c:lblAlgn val="ctr"/>
        <c:lblOffset val="100"/>
        <c:noMultiLvlLbl val="0"/>
      </c:catAx>
      <c:valAx>
        <c:axId val="1225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41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50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52.6</c:v>
                </c:pt>
                <c:pt idx="1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28.4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840960"/>
        <c:axId val="122842496"/>
      </c:barChart>
      <c:catAx>
        <c:axId val="12284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842496"/>
        <c:crosses val="autoZero"/>
        <c:auto val="1"/>
        <c:lblAlgn val="ctr"/>
        <c:lblOffset val="100"/>
        <c:noMultiLvlLbl val="0"/>
      </c:catAx>
      <c:valAx>
        <c:axId val="122842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409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156736"/>
        <c:axId val="123170816"/>
      </c:barChart>
      <c:catAx>
        <c:axId val="12315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70816"/>
        <c:crosses val="autoZero"/>
        <c:auto val="1"/>
        <c:lblAlgn val="ctr"/>
        <c:lblOffset val="100"/>
        <c:noMultiLvlLbl val="0"/>
      </c:catAx>
      <c:valAx>
        <c:axId val="12317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156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506</c:v>
                </c:pt>
                <c:pt idx="1">
                  <c:v>653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364</c:v>
                </c:pt>
                <c:pt idx="1">
                  <c:v>702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86560"/>
        <c:axId val="123671680"/>
      </c:barChart>
      <c:catAx>
        <c:axId val="12318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671680"/>
        <c:crosses val="autoZero"/>
        <c:auto val="1"/>
        <c:lblAlgn val="ctr"/>
        <c:lblOffset val="100"/>
        <c:noMultiLvlLbl val="0"/>
      </c:catAx>
      <c:valAx>
        <c:axId val="12367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8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165</c:v>
                </c:pt>
                <c:pt idx="1">
                  <c:v>179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76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27872"/>
        <c:axId val="123729408"/>
      </c:barChart>
      <c:catAx>
        <c:axId val="1237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729408"/>
        <c:crosses val="autoZero"/>
        <c:auto val="1"/>
        <c:lblAlgn val="ctr"/>
        <c:lblOffset val="100"/>
        <c:noMultiLvlLbl val="0"/>
      </c:catAx>
      <c:valAx>
        <c:axId val="12372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2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4784</c:v>
                </c:pt>
                <c:pt idx="1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00608"/>
        <c:axId val="124102144"/>
      </c:barChart>
      <c:catAx>
        <c:axId val="12410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102144"/>
        <c:crosses val="autoZero"/>
        <c:auto val="1"/>
        <c:lblAlgn val="ctr"/>
        <c:lblOffset val="100"/>
        <c:noMultiLvlLbl val="0"/>
      </c:catAx>
      <c:valAx>
        <c:axId val="12410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0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3652</c:v>
                </c:pt>
                <c:pt idx="1">
                  <c:v>3417</c:v>
                </c:pt>
                <c:pt idx="2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39392"/>
        <c:axId val="124140928"/>
      </c:barChart>
      <c:catAx>
        <c:axId val="1241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40928"/>
        <c:crosses val="autoZero"/>
        <c:auto val="1"/>
        <c:lblAlgn val="ctr"/>
        <c:lblOffset val="100"/>
        <c:noMultiLvlLbl val="0"/>
      </c:catAx>
      <c:valAx>
        <c:axId val="1241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3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39.200000000000003</c:v>
                </c:pt>
                <c:pt idx="1">
                  <c:v>29.8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34.6</c:v>
                </c:pt>
                <c:pt idx="1">
                  <c:v>27.4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26.2</c:v>
                </c:pt>
                <c:pt idx="1">
                  <c:v>42.7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714688"/>
        <c:axId val="115724672"/>
      </c:barChart>
      <c:catAx>
        <c:axId val="1157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24672"/>
        <c:crosses val="autoZero"/>
        <c:auto val="1"/>
        <c:lblAlgn val="ctr"/>
        <c:lblOffset val="100"/>
        <c:noMultiLvlLbl val="0"/>
      </c:catAx>
      <c:valAx>
        <c:axId val="115724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714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78</c:v>
                </c:pt>
                <c:pt idx="1">
                  <c:v>104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84832"/>
        <c:axId val="124260352"/>
      </c:barChart>
      <c:catAx>
        <c:axId val="124184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60352"/>
        <c:crosses val="autoZero"/>
        <c:auto val="1"/>
        <c:lblAlgn val="ctr"/>
        <c:lblOffset val="100"/>
        <c:noMultiLvlLbl val="0"/>
      </c:catAx>
      <c:valAx>
        <c:axId val="124260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8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100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11424"/>
        <c:axId val="124312960"/>
      </c:barChart>
      <c:catAx>
        <c:axId val="124311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12960"/>
        <c:crosses val="autoZero"/>
        <c:auto val="1"/>
        <c:lblAlgn val="ctr"/>
        <c:lblOffset val="100"/>
        <c:noMultiLvlLbl val="0"/>
      </c:catAx>
      <c:valAx>
        <c:axId val="124312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1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22911</c:v>
                </c:pt>
                <c:pt idx="1">
                  <c:v>21504</c:v>
                </c:pt>
                <c:pt idx="2">
                  <c:v>20591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16000"/>
        <c:axId val="124417536"/>
      </c:barChart>
      <c:catAx>
        <c:axId val="1244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17536"/>
        <c:crosses val="autoZero"/>
        <c:auto val="1"/>
        <c:lblAlgn val="ctr"/>
        <c:lblOffset val="100"/>
        <c:noMultiLvlLbl val="0"/>
      </c:catAx>
      <c:valAx>
        <c:axId val="12441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1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17.544334118919753</c:v>
                </c:pt>
                <c:pt idx="1">
                  <c:v>59.322077554121755</c:v>
                </c:pt>
                <c:pt idx="2">
                  <c:v>23.133588326958492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82</c:v>
                </c:pt>
                <c:pt idx="1">
                  <c:v>71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745216"/>
        <c:axId val="124746752"/>
      </c:barChart>
      <c:catAx>
        <c:axId val="1247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6752"/>
        <c:crosses val="autoZero"/>
        <c:auto val="1"/>
        <c:lblAlgn val="ctr"/>
        <c:lblOffset val="100"/>
        <c:noMultiLvlLbl val="0"/>
      </c:catAx>
      <c:valAx>
        <c:axId val="12474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74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815232"/>
        <c:axId val="124816768"/>
      </c:barChart>
      <c:catAx>
        <c:axId val="124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16768"/>
        <c:crosses val="autoZero"/>
        <c:auto val="1"/>
        <c:lblAlgn val="ctr"/>
        <c:lblOffset val="100"/>
        <c:noMultiLvlLbl val="0"/>
      </c:catAx>
      <c:valAx>
        <c:axId val="12481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81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102.9</c:v>
                </c:pt>
                <c:pt idx="1">
                  <c:v>105</c:v>
                </c:pt>
                <c:pt idx="2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100.3</c:v>
                </c:pt>
                <c:pt idx="1">
                  <c:v>101.6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72960"/>
        <c:axId val="124891136"/>
      </c:barChart>
      <c:catAx>
        <c:axId val="1248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91136"/>
        <c:crosses val="autoZero"/>
        <c:auto val="1"/>
        <c:lblAlgn val="ctr"/>
        <c:lblOffset val="100"/>
        <c:noMultiLvlLbl val="0"/>
      </c:catAx>
      <c:valAx>
        <c:axId val="12489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72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2969</c:v>
                </c:pt>
                <c:pt idx="1">
                  <c:v>2649</c:v>
                </c:pt>
                <c:pt idx="2">
                  <c:v>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36960"/>
        <c:axId val="124938496"/>
      </c:barChart>
      <c:catAx>
        <c:axId val="1249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8496"/>
        <c:crosses val="autoZero"/>
        <c:auto val="1"/>
        <c:lblAlgn val="ctr"/>
        <c:lblOffset val="100"/>
        <c:noMultiLvlLbl val="0"/>
      </c:catAx>
      <c:valAx>
        <c:axId val="12493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24</c:v>
                </c:pt>
                <c:pt idx="1">
                  <c:v>29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40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73824"/>
        <c:axId val="124975360"/>
      </c:barChart>
      <c:catAx>
        <c:axId val="1249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5360"/>
        <c:crosses val="autoZero"/>
        <c:auto val="1"/>
        <c:lblAlgn val="ctr"/>
        <c:lblOffset val="100"/>
        <c:noMultiLvlLbl val="0"/>
      </c:catAx>
      <c:valAx>
        <c:axId val="12497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3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325</c:v>
                </c:pt>
                <c:pt idx="1">
                  <c:v>340</c:v>
                </c:pt>
                <c:pt idx="2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431</c:v>
                </c:pt>
                <c:pt idx="1">
                  <c:v>460</c:v>
                </c:pt>
                <c:pt idx="2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35648"/>
        <c:axId val="125037184"/>
      </c:barChart>
      <c:catAx>
        <c:axId val="1250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37184"/>
        <c:crosses val="autoZero"/>
        <c:auto val="1"/>
        <c:lblAlgn val="ctr"/>
        <c:lblOffset val="100"/>
        <c:noMultiLvlLbl val="0"/>
      </c:catAx>
      <c:valAx>
        <c:axId val="1250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3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805184"/>
        <c:axId val="115806976"/>
      </c:barChart>
      <c:catAx>
        <c:axId val="11580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06976"/>
        <c:crosses val="autoZero"/>
        <c:auto val="1"/>
        <c:lblAlgn val="ctr"/>
        <c:lblOffset val="100"/>
        <c:noMultiLvlLbl val="0"/>
      </c:catAx>
      <c:valAx>
        <c:axId val="11580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80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2.3928189674046028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2.4198637458305967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2.2331259900320677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2.5641025641025639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2.587283802753416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2.6632667516645414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2.62076781413798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2.6748573709899679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2.8783371324807789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3.4359747066929387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3.4720344112609305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3.6162732295328981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3.5441538203969141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3.8867210137928367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3.5209725817460624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2.2099447513812152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1.7373050522221796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1.0624734381640459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156352"/>
        <c:axId val="125170432"/>
      </c:barChart>
      <c:catAx>
        <c:axId val="125156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170432"/>
        <c:crosses val="autoZero"/>
        <c:auto val="1"/>
        <c:lblAlgn val="ctr"/>
        <c:lblOffset val="100"/>
        <c:noMultiLvlLbl val="0"/>
      </c:catAx>
      <c:valAx>
        <c:axId val="125170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156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2.4069852799134566</c:v>
                </c:pt>
                <c:pt idx="1">
                  <c:v>2.4610748367654445</c:v>
                </c:pt>
                <c:pt idx="2">
                  <c:v>2.4829682288245825</c:v>
                </c:pt>
                <c:pt idx="3">
                  <c:v>2.7624309392265194</c:v>
                </c:pt>
                <c:pt idx="4">
                  <c:v>2.7933392574276552</c:v>
                </c:pt>
                <c:pt idx="5">
                  <c:v>2.9736377802676146</c:v>
                </c:pt>
                <c:pt idx="6">
                  <c:v>3.0096974848356064</c:v>
                </c:pt>
                <c:pt idx="7">
                  <c:v>3.0418936496284563</c:v>
                </c:pt>
                <c:pt idx="8">
                  <c:v>3.1294672178650078</c:v>
                </c:pt>
                <c:pt idx="9">
                  <c:v>3.5686229056394807</c:v>
                </c:pt>
                <c:pt idx="10">
                  <c:v>3.6600600136511736</c:v>
                </c:pt>
                <c:pt idx="11">
                  <c:v>3.6896804852605958</c:v>
                </c:pt>
                <c:pt idx="12">
                  <c:v>3.7836932864557173</c:v>
                </c:pt>
                <c:pt idx="13">
                  <c:v>3.7463457352960119</c:v>
                </c:pt>
                <c:pt idx="14">
                  <c:v>3.3162049736635368</c:v>
                </c:pt>
                <c:pt idx="15">
                  <c:v>1.7385928988138935</c:v>
                </c:pt>
                <c:pt idx="16">
                  <c:v>1.2504990405542891</c:v>
                </c:pt>
                <c:pt idx="17">
                  <c:v>0.66452884132442136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194240"/>
        <c:axId val="125195776"/>
      </c:barChart>
      <c:catAx>
        <c:axId val="12519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195776"/>
        <c:crosses val="autoZero"/>
        <c:auto val="1"/>
        <c:lblAlgn val="ctr"/>
        <c:lblOffset val="100"/>
        <c:noMultiLvlLbl val="0"/>
      </c:catAx>
      <c:valAx>
        <c:axId val="125195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9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0.24951314508276531</c:v>
                </c:pt>
                <c:pt idx="1">
                  <c:v>0.21293186180422266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2.7233446932814021</c:v>
                </c:pt>
                <c:pt idx="1">
                  <c:v>0.9386996161228407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9.6305988315481983</c:v>
                </c:pt>
                <c:pt idx="1">
                  <c:v>4.153670825335892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22.77568159688413</c:v>
                </c:pt>
                <c:pt idx="1">
                  <c:v>20.20753358925144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48.679406037000973</c:v>
                </c:pt>
                <c:pt idx="1">
                  <c:v>59.360004798464495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5.5562317429406036</c:v>
                </c:pt>
                <c:pt idx="1">
                  <c:v>6.0160748560460648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10.385223953261928</c:v>
                </c:pt>
                <c:pt idx="1">
                  <c:v>9.1110844529750477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302656"/>
        <c:axId val="125304192"/>
      </c:barChart>
      <c:catAx>
        <c:axId val="12530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304192"/>
        <c:crosses val="autoZero"/>
        <c:auto val="1"/>
        <c:lblAlgn val="ctr"/>
        <c:lblOffset val="100"/>
        <c:noMultiLvlLbl val="0"/>
      </c:catAx>
      <c:valAx>
        <c:axId val="125304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3026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34.070715676728334</c:v>
                </c:pt>
                <c:pt idx="1">
                  <c:v>29.165666986564297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27.860272638753653</c:v>
                </c:pt>
                <c:pt idx="1">
                  <c:v>32.446617082533592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37.722127555988315</c:v>
                </c:pt>
                <c:pt idx="1">
                  <c:v>38.054822456813817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0.34688412852969819</c:v>
                </c:pt>
                <c:pt idx="1">
                  <c:v>0.33289347408829173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425920"/>
        <c:axId val="125440000"/>
      </c:barChart>
      <c:catAx>
        <c:axId val="12542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40000"/>
        <c:crosses val="autoZero"/>
        <c:auto val="1"/>
        <c:lblAlgn val="ctr"/>
        <c:lblOffset val="100"/>
        <c:noMultiLvlLbl val="0"/>
      </c:catAx>
      <c:valAx>
        <c:axId val="125440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25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48</c:v>
                </c:pt>
                <c:pt idx="3">
                  <c:v>67</c:v>
                </c:pt>
                <c:pt idx="4">
                  <c:v>76</c:v>
                </c:pt>
                <c:pt idx="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36</c:v>
                </c:pt>
                <c:pt idx="3">
                  <c:v>59</c:v>
                </c:pt>
                <c:pt idx="4">
                  <c:v>56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471360"/>
        <c:axId val="125473152"/>
      </c:barChart>
      <c:catAx>
        <c:axId val="12547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3152"/>
        <c:crosses val="autoZero"/>
        <c:auto val="1"/>
        <c:lblAlgn val="ctr"/>
        <c:lblOffset val="100"/>
        <c:noMultiLvlLbl val="0"/>
      </c:catAx>
      <c:valAx>
        <c:axId val="125473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1.68</c:v>
                </c:pt>
                <c:pt idx="1">
                  <c:v>0.64</c:v>
                </c:pt>
                <c:pt idx="3">
                  <c:v>0.59</c:v>
                </c:pt>
                <c:pt idx="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510016"/>
        <c:axId val="125511552"/>
      </c:barChart>
      <c:catAx>
        <c:axId val="12551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11552"/>
        <c:crosses val="autoZero"/>
        <c:auto val="1"/>
        <c:lblAlgn val="ctr"/>
        <c:lblOffset val="100"/>
        <c:noMultiLvlLbl val="0"/>
      </c:catAx>
      <c:valAx>
        <c:axId val="12551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1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8.3333333333333321</c:v>
                </c:pt>
                <c:pt idx="1">
                  <c:v>61.150076863950808</c:v>
                </c:pt>
                <c:pt idx="2">
                  <c:v>18.702622095190755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91.666666666666657</c:v>
                </c:pt>
                <c:pt idx="1">
                  <c:v>38.849923136049192</c:v>
                </c:pt>
                <c:pt idx="2">
                  <c:v>81.297377904809238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636992"/>
        <c:axId val="125638528"/>
      </c:barChart>
      <c:catAx>
        <c:axId val="125636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38528"/>
        <c:crosses val="autoZero"/>
        <c:auto val="1"/>
        <c:lblAlgn val="ctr"/>
        <c:lblOffset val="100"/>
        <c:noMultiLvlLbl val="0"/>
      </c:catAx>
      <c:valAx>
        <c:axId val="1256385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36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</c:v>
                </c:pt>
                <c:pt idx="1">
                  <c:v>17.5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96640"/>
        <c:axId val="125714816"/>
      </c:barChart>
      <c:catAx>
        <c:axId val="1256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14816"/>
        <c:crosses val="autoZero"/>
        <c:auto val="1"/>
        <c:lblAlgn val="ctr"/>
        <c:lblOffset val="100"/>
        <c:noMultiLvlLbl val="0"/>
      </c:catAx>
      <c:valAx>
        <c:axId val="1257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9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362</c:v>
                </c:pt>
                <c:pt idx="1">
                  <c:v>376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370</c:v>
                </c:pt>
                <c:pt idx="1">
                  <c:v>394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770368"/>
        <c:axId val="125776256"/>
      </c:barChart>
      <c:catAx>
        <c:axId val="1257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76256"/>
        <c:crosses val="autoZero"/>
        <c:auto val="1"/>
        <c:lblAlgn val="ctr"/>
        <c:lblOffset val="100"/>
        <c:noMultiLvlLbl val="0"/>
      </c:catAx>
      <c:valAx>
        <c:axId val="12577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77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796</c:v>
                </c:pt>
                <c:pt idx="1">
                  <c:v>904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867</c:v>
                </c:pt>
                <c:pt idx="1">
                  <c:v>983</c:v>
                </c:pt>
                <c:pt idx="2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19904"/>
        <c:axId val="125825792"/>
      </c:barChart>
      <c:catAx>
        <c:axId val="12581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25792"/>
        <c:crosses val="autoZero"/>
        <c:auto val="1"/>
        <c:lblAlgn val="ctr"/>
        <c:lblOffset val="100"/>
        <c:noMultiLvlLbl val="0"/>
      </c:catAx>
      <c:valAx>
        <c:axId val="12582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81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506</c:v>
                </c:pt>
                <c:pt idx="1">
                  <c:v>653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364</c:v>
                </c:pt>
                <c:pt idx="1">
                  <c:v>702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35264"/>
        <c:axId val="115836800"/>
      </c:barChart>
      <c:catAx>
        <c:axId val="11583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36800"/>
        <c:crosses val="autoZero"/>
        <c:auto val="1"/>
        <c:lblAlgn val="ctr"/>
        <c:lblOffset val="100"/>
        <c:noMultiLvlLbl val="0"/>
      </c:catAx>
      <c:valAx>
        <c:axId val="11583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35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30.653638315197274</c:v>
                </c:pt>
                <c:pt idx="1">
                  <c:v>26.046359777995431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28.669775705085499</c:v>
                </c:pt>
                <c:pt idx="1">
                  <c:v>26.856023506366306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13.938855577762974</c:v>
                </c:pt>
                <c:pt idx="1">
                  <c:v>18.243552073130918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11.155525945665852</c:v>
                </c:pt>
                <c:pt idx="1">
                  <c:v>17.316356513222331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7.4320823154933757</c:v>
                </c:pt>
                <c:pt idx="1">
                  <c:v>7.1302644466209593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8.1501221407950251</c:v>
                </c:pt>
                <c:pt idx="1">
                  <c:v>4.4074436826640548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6020992"/>
        <c:axId val="126125184"/>
      </c:barChart>
      <c:catAx>
        <c:axId val="126020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25184"/>
        <c:crosses val="autoZero"/>
        <c:auto val="1"/>
        <c:lblAlgn val="ctr"/>
        <c:lblOffset val="100"/>
        <c:noMultiLvlLbl val="0"/>
      </c:catAx>
      <c:valAx>
        <c:axId val="126125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20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46.65</c:v>
                </c:pt>
                <c:pt idx="1">
                  <c:v>42.67</c:v>
                </c:pt>
                <c:pt idx="2">
                  <c:v>8.75</c:v>
                </c:pt>
                <c:pt idx="3">
                  <c:v>1.48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51.16</c:v>
                </c:pt>
                <c:pt idx="1">
                  <c:v>37.049999999999997</c:v>
                </c:pt>
                <c:pt idx="2">
                  <c:v>9.43</c:v>
                </c:pt>
                <c:pt idx="3">
                  <c:v>1.77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6154624"/>
        <c:axId val="126156160"/>
      </c:barChart>
      <c:catAx>
        <c:axId val="12615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56160"/>
        <c:crosses val="autoZero"/>
        <c:auto val="1"/>
        <c:lblAlgn val="ctr"/>
        <c:lblOffset val="100"/>
        <c:noMultiLvlLbl val="0"/>
      </c:catAx>
      <c:valAx>
        <c:axId val="12615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54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52912</c:v>
                </c:pt>
                <c:pt idx="1">
                  <c:v>58502</c:v>
                </c:pt>
                <c:pt idx="2">
                  <c:v>67417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02240"/>
        <c:axId val="126203776"/>
      </c:barChart>
      <c:catAx>
        <c:axId val="12620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03776"/>
        <c:crosses val="autoZero"/>
        <c:auto val="1"/>
        <c:lblAlgn val="ctr"/>
        <c:lblOffset val="100"/>
        <c:noMultiLvlLbl val="0"/>
      </c:catAx>
      <c:valAx>
        <c:axId val="12620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0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10627</c:v>
                </c:pt>
                <c:pt idx="1">
                  <c:v>10882</c:v>
                </c:pt>
                <c:pt idx="2">
                  <c:v>11154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12920</c:v>
                </c:pt>
                <c:pt idx="1">
                  <c:v>13209</c:v>
                </c:pt>
                <c:pt idx="2">
                  <c:v>13164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55488"/>
        <c:axId val="126257024"/>
      </c:barChart>
      <c:catAx>
        <c:axId val="1262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57024"/>
        <c:crosses val="autoZero"/>
        <c:auto val="1"/>
        <c:lblAlgn val="ctr"/>
        <c:lblOffset val="100"/>
        <c:noMultiLvlLbl val="0"/>
      </c:catAx>
      <c:valAx>
        <c:axId val="12625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55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</c:v>
                </c:pt>
                <c:pt idx="3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74.228855721393046</c:v>
                </c:pt>
                <c:pt idx="1">
                  <c:v>87.223168654173762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25.771144278606968</c:v>
                </c:pt>
                <c:pt idx="1">
                  <c:v>12.776831345826235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774272"/>
        <c:axId val="126776064"/>
      </c:barChart>
      <c:catAx>
        <c:axId val="12677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776064"/>
        <c:crosses val="autoZero"/>
        <c:auto val="1"/>
        <c:lblAlgn val="ctr"/>
        <c:lblOffset val="100"/>
        <c:noMultiLvlLbl val="0"/>
      </c:catAx>
      <c:valAx>
        <c:axId val="126776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7742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98</c:v>
                </c:pt>
                <c:pt idx="1">
                  <c:v>97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83328"/>
        <c:axId val="126884864"/>
      </c:barChart>
      <c:catAx>
        <c:axId val="1268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84864"/>
        <c:crosses val="autoZero"/>
        <c:auto val="1"/>
        <c:lblAlgn val="ctr"/>
        <c:lblOffset val="100"/>
        <c:noMultiLvlLbl val="0"/>
      </c:catAx>
      <c:valAx>
        <c:axId val="1268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8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10.3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97536"/>
        <c:axId val="126944384"/>
      </c:barChart>
      <c:catAx>
        <c:axId val="1268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44384"/>
        <c:crosses val="autoZero"/>
        <c:auto val="1"/>
        <c:lblAlgn val="ctr"/>
        <c:lblOffset val="100"/>
        <c:noMultiLvlLbl val="0"/>
      </c:catAx>
      <c:valAx>
        <c:axId val="12694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9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20.7</c:v>
                </c:pt>
                <c:pt idx="1">
                  <c:v>18.600000000000001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81632"/>
        <c:axId val="126983168"/>
      </c:barChart>
      <c:catAx>
        <c:axId val="1269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83168"/>
        <c:crosses val="autoZero"/>
        <c:auto val="1"/>
        <c:lblAlgn val="ctr"/>
        <c:lblOffset val="100"/>
        <c:noMultiLvlLbl val="0"/>
      </c:catAx>
      <c:valAx>
        <c:axId val="12698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8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2.76</c:v>
                </c:pt>
                <c:pt idx="1">
                  <c:v>2.66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10.81</c:v>
                </c:pt>
                <c:pt idx="1">
                  <c:v>0</c:v>
                </c:pt>
                <c:pt idx="2">
                  <c:v>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022592"/>
        <c:axId val="127024128"/>
      </c:barChart>
      <c:catAx>
        <c:axId val="1270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24128"/>
        <c:crosses val="autoZero"/>
        <c:auto val="1"/>
        <c:lblAlgn val="ctr"/>
        <c:lblOffset val="100"/>
        <c:noMultiLvlLbl val="0"/>
      </c:catAx>
      <c:valAx>
        <c:axId val="12702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02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165</c:v>
                </c:pt>
                <c:pt idx="1">
                  <c:v>179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76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64320"/>
        <c:axId val="115865856"/>
      </c:barChart>
      <c:catAx>
        <c:axId val="11586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65856"/>
        <c:crosses val="autoZero"/>
        <c:auto val="1"/>
        <c:lblAlgn val="ctr"/>
        <c:lblOffset val="100"/>
        <c:noMultiLvlLbl val="0"/>
      </c:catAx>
      <c:valAx>
        <c:axId val="11586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643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0</c:v>
                </c:pt>
                <c:pt idx="2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082496"/>
        <c:axId val="127084032"/>
      </c:barChart>
      <c:catAx>
        <c:axId val="1270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84032"/>
        <c:crosses val="autoZero"/>
        <c:auto val="1"/>
        <c:lblAlgn val="ctr"/>
        <c:lblOffset val="100"/>
        <c:noMultiLvlLbl val="0"/>
      </c:catAx>
      <c:valAx>
        <c:axId val="12708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8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39.200000000000003</c:v>
                </c:pt>
                <c:pt idx="1">
                  <c:v>29.8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34.6</c:v>
                </c:pt>
                <c:pt idx="1">
                  <c:v>27.4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26.2</c:v>
                </c:pt>
                <c:pt idx="1">
                  <c:v>42.7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480576"/>
        <c:axId val="127482112"/>
      </c:barChart>
      <c:catAx>
        <c:axId val="1274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82112"/>
        <c:crosses val="autoZero"/>
        <c:auto val="1"/>
        <c:lblAlgn val="ctr"/>
        <c:lblOffset val="100"/>
        <c:noMultiLvlLbl val="0"/>
      </c:catAx>
      <c:valAx>
        <c:axId val="127482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480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22235</c:v>
                </c:pt>
                <c:pt idx="1">
                  <c:v>24832</c:v>
                </c:pt>
                <c:pt idx="2">
                  <c:v>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3020</c:v>
                </c:pt>
                <c:pt idx="1">
                  <c:v>3228</c:v>
                </c:pt>
                <c:pt idx="2">
                  <c:v>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82368"/>
        <c:axId val="127883904"/>
      </c:barChart>
      <c:catAx>
        <c:axId val="12788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83904"/>
        <c:crosses val="autoZero"/>
        <c:auto val="1"/>
        <c:lblAlgn val="ctr"/>
        <c:lblOffset val="100"/>
        <c:noMultiLvlLbl val="0"/>
      </c:catAx>
      <c:valAx>
        <c:axId val="127883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882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125174</c:v>
                </c:pt>
                <c:pt idx="1">
                  <c:v>140339</c:v>
                </c:pt>
                <c:pt idx="2">
                  <c:v>207422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8549</c:v>
                </c:pt>
                <c:pt idx="1">
                  <c:v>10850</c:v>
                </c:pt>
                <c:pt idx="2">
                  <c:v>24928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61984"/>
        <c:axId val="128363520"/>
      </c:barChart>
      <c:catAx>
        <c:axId val="12836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63520"/>
        <c:crosses val="autoZero"/>
        <c:auto val="1"/>
        <c:lblAlgn val="ctr"/>
        <c:lblOffset val="100"/>
        <c:noMultiLvlLbl val="0"/>
      </c:catAx>
      <c:valAx>
        <c:axId val="128363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36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5.6</c:v>
                </c:pt>
                <c:pt idx="1">
                  <c:v>5.7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774912"/>
        <c:axId val="130776448"/>
      </c:barChart>
      <c:catAx>
        <c:axId val="13077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76448"/>
        <c:crosses val="autoZero"/>
        <c:auto val="1"/>
        <c:lblAlgn val="ctr"/>
        <c:lblOffset val="100"/>
        <c:noMultiLvlLbl val="0"/>
      </c:catAx>
      <c:valAx>
        <c:axId val="130776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77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26.3</c:v>
                </c:pt>
                <c:pt idx="1">
                  <c:v>27.3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31.1</c:v>
                </c:pt>
                <c:pt idx="1">
                  <c:v>32.299999999999997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881792"/>
        <c:axId val="130916352"/>
      </c:barChart>
      <c:catAx>
        <c:axId val="1308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16352"/>
        <c:crosses val="autoZero"/>
        <c:auto val="1"/>
        <c:lblAlgn val="ctr"/>
        <c:lblOffset val="100"/>
        <c:noMultiLvlLbl val="0"/>
      </c:catAx>
      <c:valAx>
        <c:axId val="13091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81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680.29899999999998</c:v>
                </c:pt>
                <c:pt idx="1">
                  <c:v>1185.2090000000001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63712"/>
        <c:axId val="130998272"/>
      </c:barChart>
      <c:catAx>
        <c:axId val="13096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98272"/>
        <c:crosses val="autoZero"/>
        <c:auto val="1"/>
        <c:lblAlgn val="ctr"/>
        <c:lblOffset val="100"/>
        <c:noMultiLvlLbl val="0"/>
      </c:catAx>
      <c:valAx>
        <c:axId val="130998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6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60604.36</c:v>
                </c:pt>
                <c:pt idx="1">
                  <c:v>42322.59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69824"/>
        <c:axId val="131071360"/>
      </c:barChart>
      <c:catAx>
        <c:axId val="13106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71360"/>
        <c:crosses val="autoZero"/>
        <c:auto val="1"/>
        <c:lblAlgn val="ctr"/>
        <c:lblOffset val="100"/>
        <c:noMultiLvlLbl val="0"/>
      </c:catAx>
      <c:valAx>
        <c:axId val="13107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6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124</c:v>
                </c:pt>
                <c:pt idx="1">
                  <c:v>126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200896"/>
        <c:axId val="131202432"/>
      </c:barChart>
      <c:catAx>
        <c:axId val="1312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02432"/>
        <c:crosses val="autoZero"/>
        <c:auto val="1"/>
        <c:lblAlgn val="ctr"/>
        <c:lblOffset val="100"/>
        <c:noMultiLvlLbl val="0"/>
      </c:catAx>
      <c:valAx>
        <c:axId val="13120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00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38452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39197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73682</v>
      </c>
      <c r="C4" s="35">
        <v>37030</v>
      </c>
      <c r="D4" s="63">
        <v>36652</v>
      </c>
      <c r="E4" s="211"/>
    </row>
    <row r="5" spans="1:5" ht="30" x14ac:dyDescent="0.25">
      <c r="A5" s="201" t="s">
        <v>716</v>
      </c>
      <c r="B5" s="72">
        <v>67048</v>
      </c>
      <c r="C5" s="61">
        <v>34008</v>
      </c>
      <c r="D5" s="111">
        <v>33040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8380</v>
      </c>
      <c r="C4" s="71">
        <v>13659</v>
      </c>
    </row>
    <row r="5" spans="1:6" x14ac:dyDescent="0.25">
      <c r="A5" s="286" t="s">
        <v>719</v>
      </c>
      <c r="B5" s="214">
        <v>4292</v>
      </c>
      <c r="C5" s="214">
        <v>5683</v>
      </c>
    </row>
    <row r="6" spans="1:6" x14ac:dyDescent="0.25">
      <c r="A6" s="286" t="s">
        <v>720</v>
      </c>
      <c r="B6" s="214">
        <v>6409</v>
      </c>
      <c r="C6" s="214">
        <v>6991</v>
      </c>
    </row>
    <row r="7" spans="1:6" x14ac:dyDescent="0.25">
      <c r="A7" s="286" t="s">
        <v>721</v>
      </c>
      <c r="B7" s="214">
        <v>12878</v>
      </c>
      <c r="C7" s="214">
        <v>10629</v>
      </c>
    </row>
    <row r="8" spans="1:6" x14ac:dyDescent="0.25">
      <c r="A8" s="286" t="s">
        <v>722</v>
      </c>
      <c r="B8" s="214">
        <v>166</v>
      </c>
      <c r="C8" s="214">
        <v>803</v>
      </c>
    </row>
    <row r="9" spans="1:6" x14ac:dyDescent="0.25">
      <c r="A9" s="286" t="s">
        <v>723</v>
      </c>
      <c r="B9" s="214">
        <v>3655</v>
      </c>
      <c r="C9" s="214">
        <v>3493</v>
      </c>
    </row>
    <row r="10" spans="1:6" ht="30" x14ac:dyDescent="0.25">
      <c r="A10" s="293" t="s">
        <v>724</v>
      </c>
      <c r="B10" s="214">
        <v>7795</v>
      </c>
      <c r="C10" s="214">
        <v>1590</v>
      </c>
    </row>
    <row r="11" spans="1:6" x14ac:dyDescent="0.25">
      <c r="A11" s="286" t="s">
        <v>887</v>
      </c>
      <c r="B11" s="214">
        <v>2048</v>
      </c>
      <c r="C11" s="214">
        <v>3283</v>
      </c>
    </row>
    <row r="12" spans="1:6" x14ac:dyDescent="0.25">
      <c r="A12" s="294" t="s">
        <v>16</v>
      </c>
      <c r="B12" s="1">
        <f>SUM(B4:B11)</f>
        <v>45623</v>
      </c>
      <c r="C12" s="1">
        <f>SUM(C4:C11)</f>
        <v>46131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11158</v>
      </c>
      <c r="C19" s="71">
        <v>13394</v>
      </c>
    </row>
    <row r="20" spans="1:3" x14ac:dyDescent="0.25">
      <c r="A20" s="286" t="s">
        <v>719</v>
      </c>
      <c r="B20" s="214">
        <v>2720</v>
      </c>
      <c r="C20" s="214">
        <v>3711</v>
      </c>
    </row>
    <row r="21" spans="1:3" x14ac:dyDescent="0.25">
      <c r="A21" s="286" t="s">
        <v>720</v>
      </c>
      <c r="B21" s="214">
        <v>5446</v>
      </c>
      <c r="C21" s="214">
        <v>5687</v>
      </c>
    </row>
    <row r="22" spans="1:3" x14ac:dyDescent="0.25">
      <c r="A22" s="286" t="s">
        <v>721</v>
      </c>
      <c r="B22" s="214">
        <v>10417</v>
      </c>
      <c r="C22" s="214">
        <v>9461</v>
      </c>
    </row>
    <row r="23" spans="1:3" x14ac:dyDescent="0.25">
      <c r="A23" s="286" t="s">
        <v>722</v>
      </c>
      <c r="B23" s="214">
        <v>29</v>
      </c>
      <c r="C23" s="214">
        <v>132</v>
      </c>
    </row>
    <row r="24" spans="1:3" x14ac:dyDescent="0.25">
      <c r="A24" s="286" t="s">
        <v>723</v>
      </c>
      <c r="B24" s="214">
        <v>2557</v>
      </c>
      <c r="C24" s="214">
        <v>2278</v>
      </c>
    </row>
    <row r="25" spans="1:3" ht="30" x14ac:dyDescent="0.25">
      <c r="A25" s="293" t="s">
        <v>724</v>
      </c>
      <c r="B25" s="214">
        <v>4485</v>
      </c>
      <c r="C25" s="214">
        <v>1293</v>
      </c>
    </row>
    <row r="26" spans="1:3" x14ac:dyDescent="0.25">
      <c r="A26" s="286" t="s">
        <v>887</v>
      </c>
      <c r="B26" s="214">
        <v>1498</v>
      </c>
      <c r="C26" s="214">
        <v>3075</v>
      </c>
    </row>
    <row r="27" spans="1:3" x14ac:dyDescent="0.25">
      <c r="A27" s="294" t="s">
        <v>16</v>
      </c>
      <c r="B27" s="1">
        <f>SUM(B19:B26)</f>
        <v>38310</v>
      </c>
      <c r="C27" s="1">
        <f>SUM(C19:C26)</f>
        <v>39031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72.510000000000005</v>
      </c>
      <c r="C4" s="1018">
        <v>69.83</v>
      </c>
      <c r="D4" s="1018">
        <v>75.64</v>
      </c>
      <c r="E4" s="1019">
        <v>37</v>
      </c>
      <c r="F4" s="1019">
        <v>154.30000000000001</v>
      </c>
      <c r="G4" s="1020">
        <v>44.3</v>
      </c>
      <c r="H4" s="1021">
        <v>43.3</v>
      </c>
      <c r="I4" s="1022">
        <v>45.3</v>
      </c>
      <c r="J4" s="1019">
        <v>20.7</v>
      </c>
    </row>
    <row r="5" spans="1:12" x14ac:dyDescent="0.25">
      <c r="A5" s="498">
        <v>2021</v>
      </c>
      <c r="B5" s="757">
        <v>71.790000000000006</v>
      </c>
      <c r="C5" s="758">
        <v>69.47</v>
      </c>
      <c r="D5" s="758">
        <v>74.5</v>
      </c>
      <c r="E5" s="1023">
        <v>36</v>
      </c>
      <c r="F5" s="1023">
        <v>154.5</v>
      </c>
      <c r="G5" s="1024">
        <v>44.3</v>
      </c>
      <c r="H5" s="1025">
        <v>43.3</v>
      </c>
      <c r="I5" s="1026">
        <v>45.3</v>
      </c>
      <c r="J5" s="1023">
        <v>18.600000000000001</v>
      </c>
    </row>
    <row r="6" spans="1:12" x14ac:dyDescent="0.25">
      <c r="A6" s="499">
        <v>2022</v>
      </c>
      <c r="B6" s="1011">
        <v>74.38</v>
      </c>
      <c r="C6" s="1012">
        <v>72.06</v>
      </c>
      <c r="D6" s="1012">
        <v>77.13</v>
      </c>
      <c r="E6" s="1013">
        <v>35</v>
      </c>
      <c r="F6" s="1013">
        <v>154.4</v>
      </c>
      <c r="G6" s="1014">
        <v>44.3</v>
      </c>
      <c r="H6" s="1015">
        <v>43.4</v>
      </c>
      <c r="I6" s="1016">
        <v>45.2</v>
      </c>
      <c r="J6" s="1013">
        <v>11.6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18.600000000000001</v>
      </c>
    </row>
    <row r="13" spans="1:12" x14ac:dyDescent="0.25">
      <c r="A13" s="633">
        <f t="shared" si="0"/>
        <v>2022</v>
      </c>
      <c r="B13" s="627">
        <f t="shared" si="1"/>
        <v>11.6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20221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24317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67417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8119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21231</v>
      </c>
      <c r="C5" s="70">
        <v>23548</v>
      </c>
      <c r="D5" s="55">
        <v>12920</v>
      </c>
      <c r="E5" s="110">
        <v>10627</v>
      </c>
      <c r="F5" s="55">
        <v>28.7</v>
      </c>
      <c r="G5" s="55">
        <v>31.1</v>
      </c>
      <c r="H5" s="110">
        <v>26.3</v>
      </c>
      <c r="I5" s="55"/>
      <c r="J5" s="70"/>
      <c r="K5" s="55"/>
      <c r="L5" s="55"/>
      <c r="M5" s="71">
        <v>123</v>
      </c>
      <c r="N5" s="71">
        <v>122</v>
      </c>
      <c r="O5" s="71">
        <v>124</v>
      </c>
    </row>
    <row r="6" spans="1:16" x14ac:dyDescent="0.25">
      <c r="A6" s="215">
        <v>2021</v>
      </c>
      <c r="B6" s="212">
        <v>22393</v>
      </c>
      <c r="C6" s="212">
        <v>24092</v>
      </c>
      <c r="D6" s="58">
        <v>13209</v>
      </c>
      <c r="E6" s="160">
        <v>10882</v>
      </c>
      <c r="F6" s="58">
        <v>29.8</v>
      </c>
      <c r="G6" s="58">
        <v>32.299999999999997</v>
      </c>
      <c r="H6" s="160">
        <v>27.3</v>
      </c>
      <c r="I6" s="58">
        <v>52912</v>
      </c>
      <c r="J6" s="212">
        <v>10091</v>
      </c>
      <c r="K6" s="58">
        <v>5110</v>
      </c>
      <c r="L6" s="58">
        <v>4981</v>
      </c>
      <c r="M6" s="214">
        <v>126</v>
      </c>
      <c r="N6" s="214">
        <v>126</v>
      </c>
      <c r="O6" s="214">
        <v>126</v>
      </c>
    </row>
    <row r="7" spans="1:16" x14ac:dyDescent="0.25">
      <c r="A7" s="229">
        <v>2022</v>
      </c>
      <c r="B7" s="167">
        <v>20221</v>
      </c>
      <c r="C7" s="167">
        <v>24317</v>
      </c>
      <c r="D7" s="94">
        <v>13164</v>
      </c>
      <c r="E7" s="169">
        <v>11154</v>
      </c>
      <c r="F7" s="94">
        <v>31.3</v>
      </c>
      <c r="G7" s="58">
        <v>33.6</v>
      </c>
      <c r="H7" s="160">
        <v>29</v>
      </c>
      <c r="I7" s="94">
        <v>58502</v>
      </c>
      <c r="J7" s="167">
        <v>9225</v>
      </c>
      <c r="K7" s="94">
        <v>4708</v>
      </c>
      <c r="L7" s="94">
        <v>4517</v>
      </c>
      <c r="M7" s="214">
        <v>120</v>
      </c>
      <c r="N7" s="214">
        <v>121</v>
      </c>
      <c r="O7" s="214">
        <v>118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67417</v>
      </c>
      <c r="J8" s="1072">
        <v>8119</v>
      </c>
      <c r="K8" s="1073">
        <v>4161</v>
      </c>
      <c r="L8" s="1073">
        <v>3958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52912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58502</v>
      </c>
      <c r="F14" s="514">
        <f>A5</f>
        <v>2020</v>
      </c>
      <c r="G14" s="310">
        <f>IF(ISBLANK(E5),"",E5)</f>
        <v>10627</v>
      </c>
      <c r="H14" s="310">
        <f>IF(ISBLANK(D5),"",D5)</f>
        <v>12920</v>
      </c>
      <c r="K14" s="514">
        <f>A6</f>
        <v>2021</v>
      </c>
      <c r="L14" s="310">
        <f>IF(ISBLANK(L6),"",L6)</f>
        <v>4981</v>
      </c>
      <c r="M14" s="310">
        <f>IF(ISBLANK(K6),"",K6)</f>
        <v>5110</v>
      </c>
    </row>
    <row r="15" spans="1:16" x14ac:dyDescent="0.25">
      <c r="A15" s="481">
        <f>A8</f>
        <v>2023</v>
      </c>
      <c r="B15" s="311">
        <f t="shared" si="0"/>
        <v>67417</v>
      </c>
      <c r="F15" s="486">
        <f t="shared" ref="F15:F16" si="1">A6</f>
        <v>2021</v>
      </c>
      <c r="G15" s="479">
        <f t="shared" ref="G15:G16" si="2">IF(ISBLANK(E6),"",E6)</f>
        <v>10882</v>
      </c>
      <c r="H15" s="479">
        <f t="shared" ref="H15:H16" si="3">IF(ISBLANK(D6),"",D6)</f>
        <v>13209</v>
      </c>
      <c r="K15" s="486">
        <f>A7</f>
        <v>2022</v>
      </c>
      <c r="L15" s="479">
        <f t="shared" ref="L15:L16" si="4">IF(ISBLANK(L7),"",L7)</f>
        <v>4517</v>
      </c>
      <c r="M15" s="479">
        <f t="shared" ref="M15:M16" si="5">IF(ISBLANK(K7),"",K7)</f>
        <v>4708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11154</v>
      </c>
      <c r="H16" s="311">
        <f t="shared" si="3"/>
        <v>13164</v>
      </c>
      <c r="K16" s="481">
        <f>A8</f>
        <v>2023</v>
      </c>
      <c r="L16" s="311">
        <f t="shared" si="4"/>
        <v>3958</v>
      </c>
      <c r="M16" s="311">
        <f t="shared" si="5"/>
        <v>4161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21231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22393</v>
      </c>
      <c r="C21" s="373"/>
      <c r="D21" s="197"/>
      <c r="F21" s="514">
        <f>A5</f>
        <v>2020</v>
      </c>
      <c r="G21" s="310">
        <f>IF(ISBLANK(E5),"",E5)</f>
        <v>10627</v>
      </c>
      <c r="H21" s="310">
        <f>IF(ISBLANK(D5),"",D5)</f>
        <v>12920</v>
      </c>
      <c r="K21" s="514">
        <f>A6</f>
        <v>2021</v>
      </c>
      <c r="L21" s="310">
        <f>IF(ISBLANK(L6),"",L6)</f>
        <v>4981</v>
      </c>
      <c r="M21" s="310">
        <f>IF(ISBLANK(K6),"",K6)</f>
        <v>5110</v>
      </c>
    </row>
    <row r="22" spans="1:15" x14ac:dyDescent="0.25">
      <c r="A22" s="481">
        <f t="shared" si="6"/>
        <v>2022</v>
      </c>
      <c r="B22" s="311">
        <f t="shared" si="7"/>
        <v>20221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10882</v>
      </c>
      <c r="H22" s="479">
        <f t="shared" ref="H22:H23" si="10">IF(ISBLANK(D6),"",D6)</f>
        <v>13209</v>
      </c>
      <c r="K22" s="486">
        <f>A7</f>
        <v>2022</v>
      </c>
      <c r="L22" s="479">
        <f>IF(ISBLANK(L7),"",L7)</f>
        <v>4517</v>
      </c>
      <c r="M22" s="479">
        <f>IF(ISBLANK(K7),"",K7)</f>
        <v>4708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11154</v>
      </c>
      <c r="H23" s="311">
        <f t="shared" si="10"/>
        <v>13164</v>
      </c>
      <c r="K23" s="481">
        <f>A8</f>
        <v>2023</v>
      </c>
      <c r="L23" s="311">
        <f>IF(ISBLANK(L8),"",L8)</f>
        <v>3958</v>
      </c>
      <c r="M23" s="311">
        <f>IF(ISBLANK(K8),"",K8)</f>
        <v>4161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21231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22393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20221</v>
      </c>
      <c r="C28" s="373"/>
      <c r="D28" s="197"/>
      <c r="F28" s="514">
        <f>A5</f>
        <v>2020</v>
      </c>
      <c r="G28" s="310">
        <f>IF(ISBLANK(H5),"",H5)</f>
        <v>26.3</v>
      </c>
      <c r="H28" s="310">
        <f>IF(ISBLANK(G5),"",G5)</f>
        <v>31.1</v>
      </c>
      <c r="K28" s="514">
        <f>A5</f>
        <v>2020</v>
      </c>
      <c r="L28" s="310">
        <f>IF(ISBLANK(O5),"",O5)</f>
        <v>124</v>
      </c>
      <c r="M28" s="310">
        <f>IF(ISBLANK(N5),"",N5)</f>
        <v>122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27.3</v>
      </c>
      <c r="H29" s="479">
        <f t="shared" ref="H29:H30" si="15">IF(ISBLANK(G6),"",G6)</f>
        <v>32.299999999999997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126</v>
      </c>
    </row>
    <row r="30" spans="1:15" x14ac:dyDescent="0.25">
      <c r="F30" s="481">
        <f t="shared" si="13"/>
        <v>2022</v>
      </c>
      <c r="G30" s="311">
        <f t="shared" si="14"/>
        <v>29</v>
      </c>
      <c r="H30" s="311">
        <f t="shared" si="15"/>
        <v>33.6</v>
      </c>
      <c r="K30" s="481">
        <f t="shared" si="16"/>
        <v>2022</v>
      </c>
      <c r="L30" s="311">
        <f t="shared" si="17"/>
        <v>118</v>
      </c>
      <c r="M30" s="311">
        <f t="shared" si="18"/>
        <v>121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26.3</v>
      </c>
      <c r="H35" s="310">
        <f>IF(ISBLANK(G5),"",G5)</f>
        <v>31.1</v>
      </c>
      <c r="K35" s="514">
        <f>A5</f>
        <v>2020</v>
      </c>
      <c r="L35" s="310">
        <f>IF(ISBLANK(O5),"",O5)</f>
        <v>124</v>
      </c>
      <c r="M35" s="310">
        <f>IF(ISBLANK(N5),"",N5)</f>
        <v>122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27.3</v>
      </c>
      <c r="H36" s="479">
        <f t="shared" ref="H36:H37" si="21">IF(ISBLANK(G6),"",G6)</f>
        <v>32.299999999999997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126</v>
      </c>
    </row>
    <row r="37" spans="6:15" x14ac:dyDescent="0.25">
      <c r="F37" s="481">
        <f t="shared" si="19"/>
        <v>2022</v>
      </c>
      <c r="G37" s="311">
        <f t="shared" si="20"/>
        <v>29</v>
      </c>
      <c r="H37" s="311">
        <f t="shared" si="21"/>
        <v>33.6</v>
      </c>
      <c r="K37" s="481">
        <f t="shared" si="22"/>
        <v>2022</v>
      </c>
      <c r="L37" s="311">
        <f t="shared" si="23"/>
        <v>118</v>
      </c>
      <c r="M37" s="311">
        <f t="shared" si="24"/>
        <v>121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21.7</v>
      </c>
      <c r="C6" s="35">
        <v>21.2</v>
      </c>
      <c r="D6" s="63">
        <v>22.2</v>
      </c>
      <c r="E6" s="35">
        <v>51.7</v>
      </c>
      <c r="F6" s="35">
        <v>48.9</v>
      </c>
      <c r="G6" s="35">
        <v>54.5</v>
      </c>
      <c r="H6" s="292">
        <v>26.7</v>
      </c>
      <c r="I6" s="35">
        <v>29.9</v>
      </c>
      <c r="J6" s="63">
        <v>23.3</v>
      </c>
      <c r="M6" s="127" t="s">
        <v>16</v>
      </c>
      <c r="N6" s="935">
        <f>IF(ISBLANK(B8),"",B8)</f>
        <v>19.2</v>
      </c>
      <c r="O6" s="935">
        <f>IF(ISBLANK(E8),"",E8)</f>
        <v>50</v>
      </c>
      <c r="P6" s="128">
        <f>IF(ISBLANK(H8),"",H8)</f>
        <v>30.8</v>
      </c>
    </row>
    <row r="7" spans="1:19" x14ac:dyDescent="0.25">
      <c r="A7" s="286">
        <v>2022</v>
      </c>
      <c r="B7" s="167">
        <v>21.7</v>
      </c>
      <c r="C7" s="94">
        <v>21.2</v>
      </c>
      <c r="D7" s="169">
        <v>22.2</v>
      </c>
      <c r="E7" s="94">
        <v>50.5</v>
      </c>
      <c r="F7" s="94">
        <v>48.2</v>
      </c>
      <c r="G7" s="94">
        <v>52.8</v>
      </c>
      <c r="H7" s="167">
        <v>27.9</v>
      </c>
      <c r="I7" s="94">
        <v>30.7</v>
      </c>
      <c r="J7" s="169">
        <v>25</v>
      </c>
    </row>
    <row r="8" spans="1:19" x14ac:dyDescent="0.25">
      <c r="A8" s="218">
        <v>2023</v>
      </c>
      <c r="B8" s="167">
        <v>19.2</v>
      </c>
      <c r="C8" s="94">
        <v>19.399999999999999</v>
      </c>
      <c r="D8" s="169">
        <v>19</v>
      </c>
      <c r="E8" s="94">
        <v>50</v>
      </c>
      <c r="F8" s="94">
        <v>47.6</v>
      </c>
      <c r="G8" s="94">
        <v>52.6</v>
      </c>
      <c r="H8" s="167">
        <v>30.8</v>
      </c>
      <c r="I8" s="94">
        <v>32.9</v>
      </c>
      <c r="J8" s="169">
        <v>28.4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</v>
      </c>
      <c r="O12" s="936">
        <f>IF(ISBLANK(G8),"",G8)</f>
        <v>52.6</v>
      </c>
      <c r="P12" s="938">
        <f>IF(ISBLANK(J8),"",J8)</f>
        <v>28.4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47.6</v>
      </c>
      <c r="P13" s="939">
        <f>IF(ISBLANK(I8),"",I8)</f>
        <v>32.9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50</v>
      </c>
      <c r="P20" s="940">
        <f>IF(ISBLANK(H8),"",H8)</f>
        <v>30.8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</v>
      </c>
      <c r="O24" s="936">
        <f>IF(ISBLANK(G8),"",G8)</f>
        <v>52.6</v>
      </c>
      <c r="P24" s="938">
        <f>IF(ISBLANK(J8),"",J8)</f>
        <v>28.4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47.6</v>
      </c>
      <c r="P25" s="939">
        <f>IF(ISBLANK(I8),"",I8)</f>
        <v>32.9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3749353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48286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3867772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49811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9752024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125591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3140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353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574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1029734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38</v>
      </c>
      <c r="E20" s="600">
        <v>28</v>
      </c>
      <c r="F20" s="600">
        <v>26.5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29.1</v>
      </c>
      <c r="E21" s="751">
        <v>24.9</v>
      </c>
      <c r="F21" s="751">
        <v>25.4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8.4</v>
      </c>
      <c r="E22" s="752">
        <v>4</v>
      </c>
      <c r="F22" s="752">
        <v>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26.5</v>
      </c>
      <c r="C30" s="204" t="s">
        <v>493</v>
      </c>
    </row>
    <row r="31" spans="1:11" x14ac:dyDescent="0.25">
      <c r="A31" s="698" t="s">
        <v>1430</v>
      </c>
      <c r="B31" s="734">
        <f>F21</f>
        <v>25.4</v>
      </c>
    </row>
    <row r="32" spans="1:11" x14ac:dyDescent="0.25">
      <c r="A32" s="698" t="s">
        <v>1431</v>
      </c>
      <c r="B32" s="734">
        <f>F22</f>
        <v>3</v>
      </c>
    </row>
    <row r="33" spans="1:2" x14ac:dyDescent="0.25">
      <c r="A33" s="699" t="s">
        <v>1432</v>
      </c>
      <c r="B33" s="732">
        <f>100-(B30+B31+B32)</f>
        <v>45.1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637</v>
      </c>
      <c r="C4" s="71">
        <v>24</v>
      </c>
      <c r="D4" s="71">
        <v>40</v>
      </c>
      <c r="G4" s="217">
        <f>A4</f>
        <v>2021</v>
      </c>
      <c r="H4" s="289">
        <f>IF(ISBLANK(C4),"",C4)</f>
        <v>24</v>
      </c>
      <c r="I4" s="289">
        <f>IF(ISBLANK(D4),"",D4)</f>
        <v>40</v>
      </c>
    </row>
    <row r="5" spans="1:9" x14ac:dyDescent="0.25">
      <c r="A5" s="286">
        <v>2022</v>
      </c>
      <c r="B5" s="214">
        <v>650</v>
      </c>
      <c r="C5" s="214">
        <v>29</v>
      </c>
      <c r="D5" s="214">
        <v>42</v>
      </c>
      <c r="G5" s="286">
        <f t="shared" ref="G5:G6" si="0">A5</f>
        <v>2022</v>
      </c>
      <c r="H5" s="290">
        <f t="shared" ref="H5:H6" si="1">IF(ISBLANK(C5),"",C5)</f>
        <v>29</v>
      </c>
      <c r="I5" s="290">
        <f t="shared" ref="I5:I6" si="2">IF(ISBLANK(D5),"",D5)</f>
        <v>42</v>
      </c>
    </row>
    <row r="6" spans="1:9" x14ac:dyDescent="0.25">
      <c r="A6" s="218">
        <v>2023</v>
      </c>
      <c r="B6" s="168">
        <v>645</v>
      </c>
      <c r="C6" s="168">
        <v>37</v>
      </c>
      <c r="D6" s="168">
        <v>37</v>
      </c>
      <c r="G6" s="219">
        <f t="shared" si="0"/>
        <v>2023</v>
      </c>
      <c r="H6" s="291">
        <f t="shared" si="1"/>
        <v>37</v>
      </c>
      <c r="I6" s="291">
        <f t="shared" si="2"/>
        <v>37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24</v>
      </c>
      <c r="I12" s="289">
        <f>IF(ISBLANK(D4),"",D4)</f>
        <v>40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29</v>
      </c>
      <c r="I13" s="290">
        <f t="shared" si="4"/>
        <v>42</v>
      </c>
    </row>
    <row r="14" spans="1:9" x14ac:dyDescent="0.25">
      <c r="G14" s="219">
        <f t="shared" si="3"/>
        <v>2023</v>
      </c>
      <c r="H14" s="291">
        <f t="shared" ref="H14:I14" si="5">IF(ISBLANK(C6),"",C6)</f>
        <v>37</v>
      </c>
      <c r="I14" s="291">
        <f t="shared" si="5"/>
        <v>37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2795</v>
      </c>
      <c r="C23" s="71">
        <v>325</v>
      </c>
      <c r="D23" s="71">
        <v>431</v>
      </c>
      <c r="G23" s="217">
        <f>A23</f>
        <v>2021</v>
      </c>
      <c r="H23" s="289">
        <f>IF(ISBLANK(C23),"",C23)</f>
        <v>325</v>
      </c>
      <c r="I23" s="289">
        <f>IF(ISBLANK(D23),"",D23)</f>
        <v>431</v>
      </c>
    </row>
    <row r="24" spans="1:13" x14ac:dyDescent="0.25">
      <c r="A24" s="286">
        <v>2022</v>
      </c>
      <c r="B24" s="214">
        <v>2914</v>
      </c>
      <c r="C24" s="214">
        <v>340</v>
      </c>
      <c r="D24" s="214">
        <v>460</v>
      </c>
      <c r="G24" s="286">
        <f t="shared" ref="G24:G25" si="6">A24</f>
        <v>2022</v>
      </c>
      <c r="H24" s="290">
        <f t="shared" ref="H24:H25" si="7">IF(ISBLANK(C24),"",C24)</f>
        <v>340</v>
      </c>
      <c r="I24" s="290">
        <f t="shared" ref="I24:I25" si="8">IF(ISBLANK(D24),"",D24)</f>
        <v>460</v>
      </c>
    </row>
    <row r="25" spans="1:13" x14ac:dyDescent="0.25">
      <c r="A25" s="218">
        <v>2023</v>
      </c>
      <c r="B25" s="168">
        <v>3140</v>
      </c>
      <c r="C25" s="168">
        <v>353</v>
      </c>
      <c r="D25" s="168">
        <v>574</v>
      </c>
      <c r="G25" s="219">
        <f t="shared" si="6"/>
        <v>2023</v>
      </c>
      <c r="H25" s="291">
        <f t="shared" si="7"/>
        <v>353</v>
      </c>
      <c r="I25" s="291">
        <f t="shared" si="8"/>
        <v>574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325</v>
      </c>
      <c r="I31" s="289">
        <f>IF(ISBLANK(D23),"",D23)</f>
        <v>431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340</v>
      </c>
      <c r="I32" s="290">
        <f t="shared" si="10"/>
        <v>460</v>
      </c>
    </row>
    <row r="33" spans="7:9" x14ac:dyDescent="0.25">
      <c r="G33" s="219">
        <f t="shared" si="9"/>
        <v>2023</v>
      </c>
      <c r="H33" s="291">
        <f t="shared" ref="H33:I33" si="11">IF(ISBLANK(C25),"",C25)</f>
        <v>353</v>
      </c>
      <c r="I33" s="291">
        <f t="shared" si="11"/>
        <v>574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2216057</v>
      </c>
      <c r="C4" s="1077">
        <v>27003</v>
      </c>
      <c r="D4" s="110">
        <v>1695456</v>
      </c>
      <c r="E4" s="70">
        <v>20659</v>
      </c>
      <c r="F4" s="1076">
        <v>491106</v>
      </c>
      <c r="G4" s="70">
        <v>5984</v>
      </c>
      <c r="H4" s="1078">
        <v>5825795</v>
      </c>
      <c r="I4" s="1077">
        <v>70988</v>
      </c>
    </row>
    <row r="5" spans="1:9" x14ac:dyDescent="0.25">
      <c r="A5" s="587">
        <v>2021</v>
      </c>
      <c r="B5" s="1079">
        <v>2378977</v>
      </c>
      <c r="C5" s="1080">
        <v>29456</v>
      </c>
      <c r="D5" s="160">
        <v>2110952</v>
      </c>
      <c r="E5" s="212">
        <v>26137</v>
      </c>
      <c r="F5" s="1079">
        <v>342935</v>
      </c>
      <c r="G5" s="212">
        <v>4246</v>
      </c>
      <c r="H5" s="1081">
        <v>8491705</v>
      </c>
      <c r="I5" s="1080">
        <v>105141</v>
      </c>
    </row>
    <row r="6" spans="1:9" x14ac:dyDescent="0.25">
      <c r="A6" s="588">
        <v>2022</v>
      </c>
      <c r="B6" s="1082">
        <v>2588335</v>
      </c>
      <c r="C6" s="1083">
        <v>33334</v>
      </c>
      <c r="D6" s="169">
        <v>2476210</v>
      </c>
      <c r="E6" s="167">
        <v>31890</v>
      </c>
      <c r="F6" s="1082">
        <v>295991</v>
      </c>
      <c r="G6" s="167">
        <v>3812</v>
      </c>
      <c r="H6" s="1084">
        <v>9752024</v>
      </c>
      <c r="I6" s="1083">
        <v>125591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856558</v>
      </c>
      <c r="C4" s="1076">
        <v>2810371</v>
      </c>
      <c r="D4" s="1077">
        <v>34245</v>
      </c>
      <c r="E4" s="1076">
        <v>2900007</v>
      </c>
      <c r="F4" s="1077">
        <v>35337</v>
      </c>
    </row>
    <row r="5" spans="1:6" x14ac:dyDescent="0.25">
      <c r="A5" s="480">
        <v>2021</v>
      </c>
      <c r="B5" s="1081">
        <v>1001672</v>
      </c>
      <c r="C5" s="1079">
        <v>3358458</v>
      </c>
      <c r="D5" s="1080">
        <v>41583</v>
      </c>
      <c r="E5" s="1079">
        <v>3310055</v>
      </c>
      <c r="F5" s="1080">
        <v>40984</v>
      </c>
    </row>
    <row r="6" spans="1:6" ht="15.75" thickBot="1" x14ac:dyDescent="0.3">
      <c r="A6" s="960">
        <v>2022</v>
      </c>
      <c r="B6" s="1085">
        <v>1029734</v>
      </c>
      <c r="C6" s="1086">
        <v>3749353</v>
      </c>
      <c r="D6" s="1087">
        <v>48286</v>
      </c>
      <c r="E6" s="1086">
        <v>3867772</v>
      </c>
      <c r="F6" s="1087">
        <v>49811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Топличка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2231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77649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74.38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73682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67048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2569</v>
      </c>
      <c r="C63" s="548">
        <f>IF(ISBLANK('DEM2'!C7),"-",'DEM2'!C7)</f>
        <v>2630</v>
      </c>
      <c r="D63" s="548"/>
      <c r="E63" s="548">
        <f>IF(ISBLANK('DEM2'!D8),"-",'DEM2'!D8)</f>
        <v>2614</v>
      </c>
      <c r="F63" s="548">
        <f>IF(ISBLANK('DEM2'!C8),"-",'DEM2'!C8)</f>
        <v>2653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2899</v>
      </c>
      <c r="C64" s="317">
        <f>IF(ISBLANK('DEM2'!F7),"-",'DEM2'!F7)</f>
        <v>3126</v>
      </c>
      <c r="D64" s="789"/>
      <c r="E64" s="317">
        <f>IF(ISBLANK('DEM2'!G8),"-",'DEM2'!G8)</f>
        <v>2857</v>
      </c>
      <c r="F64" s="317">
        <f>IF(ISBLANK('DEM2'!F8),"-",'DEM2'!F8)</f>
        <v>3055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1713</v>
      </c>
      <c r="C65" s="345">
        <f>IF(ISBLANK('DEM2'!I7),"-",'DEM2'!I7)</f>
        <v>1868</v>
      </c>
      <c r="D65" s="393"/>
      <c r="E65" s="345">
        <f>IF(ISBLANK('DEM2'!J8),"-",'DEM2'!J8)</f>
        <v>1594</v>
      </c>
      <c r="F65" s="345">
        <f>IF(ISBLANK('DEM2'!I8),"-",'DEM2'!I8)</f>
        <v>1714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6746</v>
      </c>
      <c r="C66" s="317">
        <f>IF(ISBLANK('DEM2'!L7),"-",'DEM2'!L7)</f>
        <v>7144</v>
      </c>
      <c r="D66" s="395"/>
      <c r="E66" s="317">
        <f>IF(ISBLANK('DEM2'!M8),"-",'DEM2'!M8)</f>
        <v>6650</v>
      </c>
      <c r="F66" s="317">
        <f>IF(ISBLANK('DEM2'!L8),"-",'DEM2'!L8)</f>
        <v>6973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6630</v>
      </c>
      <c r="C67" s="317">
        <f>IF(ISBLANK('DEM2'!O7),"-",'DEM2'!O7)</f>
        <v>7404</v>
      </c>
      <c r="D67" s="395"/>
      <c r="E67" s="317">
        <f>IF(ISBLANK('DEM2'!P8),"-",'DEM2'!P8)</f>
        <v>6068</v>
      </c>
      <c r="F67" s="317">
        <f>IF(ISBLANK('DEM2'!O8),"-",'DEM2'!O8)</f>
        <v>6623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24264</v>
      </c>
      <c r="C68" s="414">
        <f>IF(ISBLANK('DEM2'!R7),"-",'DEM2'!R7)</f>
        <v>26526</v>
      </c>
      <c r="D68" s="420"/>
      <c r="E68" s="414">
        <f>IF(ISBLANK('DEM2'!S8),"-",'DEM2'!S8)</f>
        <v>23339</v>
      </c>
      <c r="F68" s="414">
        <f>IF(ISBLANK('DEM2'!R8),"-",'DEM2'!R8)</f>
        <v>25168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39838</v>
      </c>
      <c r="C69" s="463">
        <f>IF(ISBLANK('DEM2'!U7),"-",'DEM2'!U7)</f>
        <v>40927</v>
      </c>
      <c r="D69" s="799"/>
      <c r="E69" s="463">
        <f>IF(ISBLANK('DEM2'!V8),"-",'DEM2'!V8)</f>
        <v>38452</v>
      </c>
      <c r="F69" s="463">
        <f>IF(ISBLANK('DEM2'!U8),"-",'DEM2'!U8)</f>
        <v>39197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</v>
      </c>
      <c r="G115" s="800">
        <f>IF(ISBLANK('DEM2'!E23),"-",'DEM2'!E23)</f>
        <v>9.5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1.3</v>
      </c>
      <c r="G116" s="407">
        <f>IF(ISBLANK('DEM2'!E24),"-",'DEM2'!E24)</f>
        <v>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20221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24317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67417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8119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40.299999999999997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14.6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9752024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125591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2476210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1349457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31890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2588335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33334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295991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3812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3749353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48286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3867772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49811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3140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1029734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16312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15456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9727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27717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16094</v>
      </c>
      <c r="C300" s="808">
        <f>IF(ISBLANK(POLJ3!C4),"-",POLJ3!C4)</f>
        <v>3010</v>
      </c>
      <c r="D300" s="1153">
        <f>IF(ISBLANK(POLJ3!D4),"-",POLJ3!D4)</f>
        <v>13084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20816</v>
      </c>
      <c r="C301" s="789">
        <f>IF(ISBLANK(POLJ3!C5),"-",POLJ3!C5)</f>
        <v>12729</v>
      </c>
      <c r="D301" s="1154">
        <f>IF(ISBLANK(POLJ3!D5),"-",POLJ3!D5)</f>
        <v>8087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</v>
      </c>
      <c r="C302" s="790">
        <f>IF(ISBLANK(POLJ3!C6),"-",POLJ3!C6)</f>
        <v>1</v>
      </c>
      <c r="D302" s="1155">
        <f>IF(ISBLANK(POLJ3!D6),"-",POLJ3!D6)</f>
        <v>11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237</v>
      </c>
      <c r="C303" s="791">
        <f>IF(ISBLANK(POLJ3!C7),"-",POLJ3!C7)</f>
        <v>39</v>
      </c>
      <c r="D303" s="1164">
        <f>IF(ISBLANK(POLJ3!D7),"-",POLJ3!D7)</f>
        <v>198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16312</v>
      </c>
      <c r="C304" s="807">
        <f>IF(ISBLANK(POLJ3!C8),"-",POLJ3!C8)</f>
        <v>2739</v>
      </c>
      <c r="D304" s="1122">
        <f>IF(ISBLANK(POLJ3!D8),"-",POLJ3!D8)</f>
        <v>13573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570.05999999999995</v>
      </c>
      <c r="C310" s="1123"/>
      <c r="D310" s="3"/>
      <c r="E310" s="5"/>
      <c r="F310" s="5"/>
      <c r="G310" s="815" t="s">
        <v>765</v>
      </c>
      <c r="H310" s="816">
        <f>IF(ISBLANK(POLJ2!H3),"-",POLJ2!H3)</f>
        <v>13486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25424.959999999999</v>
      </c>
      <c r="C311" s="1124"/>
      <c r="D311" s="3"/>
      <c r="E311" s="5"/>
      <c r="F311" s="5"/>
      <c r="G311" s="810" t="s">
        <v>766</v>
      </c>
      <c r="H311" s="248">
        <f>IF(ISBLANK(POLJ2!H4),"-",POLJ2!H4)</f>
        <v>46124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9828.69</v>
      </c>
      <c r="C312" s="1124"/>
      <c r="D312" s="3"/>
      <c r="E312" s="5"/>
      <c r="F312" s="5"/>
      <c r="G312" s="810" t="s">
        <v>767</v>
      </c>
      <c r="H312" s="248">
        <f>IF(ISBLANK(POLJ2!H5),"-",POLJ2!H5)</f>
        <v>20458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403.49</v>
      </c>
      <c r="C313" s="1124"/>
      <c r="D313" s="3"/>
      <c r="E313" s="5"/>
      <c r="F313" s="5"/>
      <c r="G313" s="812" t="s">
        <v>768</v>
      </c>
      <c r="H313" s="249">
        <f>IF(ISBLANK(POLJ2!H6),"-",POLJ2!H6)</f>
        <v>204070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16.37</v>
      </c>
      <c r="C314" s="1124"/>
      <c r="D314" s="3"/>
      <c r="E314" s="5"/>
      <c r="F314" s="5"/>
      <c r="G314" s="814" t="s">
        <v>16</v>
      </c>
      <c r="H314" s="817">
        <f>IF(ISBLANK(POLJ2!H7),"-",POLJ2!H7)</f>
        <v>284138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15309.03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51552.6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367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20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2002</v>
      </c>
      <c r="I364" s="808">
        <f>IF(ISBLANK(OBRAZ2!I6),"-",OBRAZ2!I6)</f>
        <v>1679</v>
      </c>
      <c r="J364" s="808">
        <f>IF(ISBLANK(OBRAZ2!J6),"-",OBRAZ2!J6)</f>
        <v>323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1066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214</v>
      </c>
      <c r="I365" s="789">
        <f>IF(ISBLANK(OBRAZ2!I7),"-",OBRAZ2!I7)</f>
        <v>206</v>
      </c>
      <c r="J365" s="789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195</v>
      </c>
      <c r="I366" s="807">
        <f>IF(ISBLANK(OBRAZ2!I8),"-",OBRAZ2!I8)</f>
        <v>177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691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0.2857142857142857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56.971428571428575</v>
      </c>
      <c r="I377" s="851">
        <f>IF(ISBLANK(OBRAZ2!C14),"-",OBRAZ2!C23)</f>
        <v>60.439560439560438</v>
      </c>
      <c r="J377" s="851">
        <f>IF(ISBLANK(OBRAZ2!D14),"-",OBRAZ2!D23)</f>
        <v>67.467043314500941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26.62857142857143</v>
      </c>
      <c r="I379" s="851">
        <f>IF(ISBLANK(OBRAZ2!C16),"-",OBRAZ2!C25)</f>
        <v>22.177822177822179</v>
      </c>
      <c r="J379" s="851">
        <f>IF(ISBLANK(OBRAZ2!D16),"-",OBRAZ2!D25)</f>
        <v>19.020715630885121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16.114285714285714</v>
      </c>
      <c r="I380" s="852">
        <f>IF(ISBLANK(OBRAZ2!C17),"-",OBRAZ2!C26)</f>
        <v>17.382617382617383</v>
      </c>
      <c r="J380" s="852">
        <f>IF(ISBLANK(OBRAZ2!D17),"-",OBRAZ2!D26)</f>
        <v>13.512241054613936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66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2238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2560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777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375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98.2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701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25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153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2592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82.5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756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87.5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1280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1152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224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91.9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97.7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70.099999999999994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9120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3214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93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2887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4.4000000000000004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2459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738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498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132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102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63.4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334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1185.2090000000001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19948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218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17543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102926.95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35878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6878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207422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24928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16312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9727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15456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570.05999999999995</v>
      </c>
      <c r="G3" s="217" t="s">
        <v>765</v>
      </c>
      <c r="H3" s="71">
        <v>13486</v>
      </c>
    </row>
    <row r="4" spans="1:9" x14ac:dyDescent="0.25">
      <c r="A4" s="286" t="s">
        <v>760</v>
      </c>
      <c r="B4" s="214">
        <v>25424.959999999999</v>
      </c>
      <c r="G4" s="286" t="s">
        <v>766</v>
      </c>
      <c r="H4" s="214">
        <v>46124</v>
      </c>
    </row>
    <row r="5" spans="1:9" x14ac:dyDescent="0.25">
      <c r="A5" s="286" t="s">
        <v>761</v>
      </c>
      <c r="B5" s="214">
        <v>9828.69</v>
      </c>
      <c r="G5" s="286" t="s">
        <v>767</v>
      </c>
      <c r="H5" s="214">
        <v>20458</v>
      </c>
    </row>
    <row r="6" spans="1:9" x14ac:dyDescent="0.25">
      <c r="A6" s="286" t="s">
        <v>762</v>
      </c>
      <c r="B6" s="214">
        <v>403.49</v>
      </c>
      <c r="G6" s="286" t="s">
        <v>768</v>
      </c>
      <c r="H6" s="214">
        <v>204070</v>
      </c>
    </row>
    <row r="7" spans="1:9" x14ac:dyDescent="0.25">
      <c r="A7" s="286" t="s">
        <v>763</v>
      </c>
      <c r="B7" s="214">
        <v>16.37</v>
      </c>
      <c r="G7" s="1" t="s">
        <v>24</v>
      </c>
      <c r="H7" s="288">
        <v>284138</v>
      </c>
    </row>
    <row r="8" spans="1:9" x14ac:dyDescent="0.25">
      <c r="A8" s="287" t="s">
        <v>764</v>
      </c>
      <c r="B8" s="73">
        <v>15309.03</v>
      </c>
    </row>
    <row r="9" spans="1:9" x14ac:dyDescent="0.25">
      <c r="A9" s="1" t="s">
        <v>24</v>
      </c>
      <c r="B9" s="288">
        <v>51552.6</v>
      </c>
      <c r="I9" s="41" t="s">
        <v>876</v>
      </c>
    </row>
    <row r="10" spans="1:9" x14ac:dyDescent="0.25">
      <c r="G10" s="29" t="s">
        <v>775</v>
      </c>
      <c r="H10" s="58">
        <v>27717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16094</v>
      </c>
      <c r="C4" s="55">
        <v>3010</v>
      </c>
      <c r="D4" s="110">
        <v>13084</v>
      </c>
    </row>
    <row r="5" spans="1:4" ht="30" customHeight="1" x14ac:dyDescent="0.25">
      <c r="A5" s="274" t="s">
        <v>884</v>
      </c>
      <c r="B5" s="212">
        <v>20816</v>
      </c>
      <c r="C5" s="58">
        <v>12729</v>
      </c>
      <c r="D5" s="160">
        <v>8087</v>
      </c>
    </row>
    <row r="6" spans="1:4" x14ac:dyDescent="0.25">
      <c r="A6" s="274" t="s">
        <v>772</v>
      </c>
      <c r="B6" s="212">
        <v>12</v>
      </c>
      <c r="C6" s="58">
        <v>1</v>
      </c>
      <c r="D6" s="160">
        <v>11</v>
      </c>
    </row>
    <row r="7" spans="1:4" ht="30" x14ac:dyDescent="0.25">
      <c r="A7" s="274" t="s">
        <v>773</v>
      </c>
      <c r="B7" s="212">
        <v>237</v>
      </c>
      <c r="C7" s="58">
        <v>39</v>
      </c>
      <c r="D7" s="160">
        <v>198</v>
      </c>
    </row>
    <row r="8" spans="1:4" x14ac:dyDescent="0.25">
      <c r="A8" s="201" t="s">
        <v>774</v>
      </c>
      <c r="B8" s="72">
        <v>16312</v>
      </c>
      <c r="C8" s="61">
        <v>2739</v>
      </c>
      <c r="D8" s="111">
        <v>13573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8.3333333333333321</v>
      </c>
      <c r="C14" s="276">
        <f>D6/B6*100</f>
        <v>91.666666666666657</v>
      </c>
    </row>
    <row r="15" spans="1:4" ht="60" x14ac:dyDescent="0.25">
      <c r="A15" s="277" t="s">
        <v>885</v>
      </c>
      <c r="B15" s="282">
        <f>C5/B5*100</f>
        <v>61.150076863950808</v>
      </c>
      <c r="C15" s="278">
        <f>D5/B5*100</f>
        <v>38.849923136049192</v>
      </c>
    </row>
    <row r="16" spans="1:4" ht="30" x14ac:dyDescent="0.25">
      <c r="A16" s="279" t="s">
        <v>821</v>
      </c>
      <c r="B16" s="283">
        <f>C4/B4*100</f>
        <v>18.702622095190755</v>
      </c>
      <c r="C16" s="280">
        <f>D4/B4*100</f>
        <v>81.297377904809238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8.3333333333333321</v>
      </c>
      <c r="C21" s="276">
        <f>C14</f>
        <v>91.666666666666657</v>
      </c>
    </row>
    <row r="22" spans="1:3" ht="60" x14ac:dyDescent="0.25">
      <c r="A22" s="277" t="s">
        <v>823</v>
      </c>
      <c r="B22" s="282">
        <f t="shared" ref="B22:C23" si="0">B15</f>
        <v>61.150076863950808</v>
      </c>
      <c r="C22" s="278">
        <f t="shared" si="0"/>
        <v>38.849923136049192</v>
      </c>
    </row>
    <row r="23" spans="1:3" ht="30" x14ac:dyDescent="0.25">
      <c r="A23" s="279" t="s">
        <v>858</v>
      </c>
      <c r="B23" s="285">
        <f t="shared" si="0"/>
        <v>18.702622095190755</v>
      </c>
      <c r="C23" s="284">
        <f t="shared" si="0"/>
        <v>81.297377904809238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20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691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1900</v>
      </c>
      <c r="C6" s="973">
        <v>1582</v>
      </c>
      <c r="D6" s="945">
        <v>318</v>
      </c>
      <c r="E6" s="973">
        <v>1750</v>
      </c>
      <c r="F6" s="973">
        <v>1485</v>
      </c>
      <c r="G6" s="945">
        <v>265</v>
      </c>
      <c r="H6" s="599">
        <v>2002</v>
      </c>
      <c r="I6" s="616">
        <v>1679</v>
      </c>
      <c r="J6" s="945">
        <v>323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251</v>
      </c>
      <c r="C7" s="975">
        <v>242</v>
      </c>
      <c r="D7" s="976">
        <v>9</v>
      </c>
      <c r="E7" s="975">
        <v>97</v>
      </c>
      <c r="F7" s="975">
        <v>97</v>
      </c>
      <c r="G7" s="976">
        <v>0</v>
      </c>
      <c r="H7" s="753">
        <v>214</v>
      </c>
      <c r="I7" s="690">
        <v>206</v>
      </c>
      <c r="J7" s="976">
        <v>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180</v>
      </c>
      <c r="C8" s="978">
        <v>150</v>
      </c>
      <c r="D8" s="979">
        <v>30</v>
      </c>
      <c r="E8" s="978">
        <v>232</v>
      </c>
      <c r="F8" s="978">
        <v>232</v>
      </c>
      <c r="G8" s="979">
        <v>0</v>
      </c>
      <c r="H8" s="754">
        <v>195</v>
      </c>
      <c r="I8" s="691">
        <v>177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997</v>
      </c>
      <c r="C14" s="751">
        <v>1210</v>
      </c>
      <c r="D14" s="751">
        <v>1433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466</v>
      </c>
      <c r="C16" s="1029">
        <v>444</v>
      </c>
      <c r="D16" s="751">
        <v>404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282</v>
      </c>
      <c r="C17" s="752">
        <v>348</v>
      </c>
      <c r="D17" s="752">
        <v>287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0.2857142857142857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56.971428571428575</v>
      </c>
      <c r="C23" s="290">
        <f>C14/SUM(C12:C17)*100</f>
        <v>60.439560439560438</v>
      </c>
      <c r="D23" s="290">
        <f>D14/SUM(D12:D17)*100</f>
        <v>67.467043314500941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26.62857142857143</v>
      </c>
      <c r="C25" s="290">
        <f>C16/SUM(C12:C17)*100</f>
        <v>22.177822177822179</v>
      </c>
      <c r="D25" s="290">
        <f>D16/SUM(D12:D17)*100</f>
        <v>19.020715630885121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16.114285714285714</v>
      </c>
      <c r="C26" s="291">
        <f>C17/SUM(C12:C17)*100</f>
        <v>17.382617382617383</v>
      </c>
      <c r="D26" s="291">
        <f>D17/SUM(D12:D17)*100</f>
        <v>13.512241054613936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39.200000000000003</v>
      </c>
      <c r="C7" s="600">
        <v>29.8</v>
      </c>
      <c r="D7" s="600">
        <v>32.1</v>
      </c>
    </row>
    <row r="8" spans="1:6" x14ac:dyDescent="0.25">
      <c r="A8" s="695" t="s">
        <v>944</v>
      </c>
      <c r="B8" s="751">
        <v>34.6</v>
      </c>
      <c r="C8" s="751">
        <v>27.4</v>
      </c>
      <c r="D8" s="751">
        <v>31.9</v>
      </c>
    </row>
    <row r="9" spans="1:6" x14ac:dyDescent="0.25">
      <c r="A9" s="696" t="s">
        <v>224</v>
      </c>
      <c r="B9" s="752">
        <v>26.2</v>
      </c>
      <c r="C9" s="752">
        <v>42.7</v>
      </c>
      <c r="D9" s="752">
        <v>36.1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39.200000000000003</v>
      </c>
      <c r="C13" s="697">
        <f t="shared" ref="C13:D13" si="1">IF(ISBLANK(C7),"",C7)</f>
        <v>29.8</v>
      </c>
      <c r="D13" s="697">
        <f t="shared" si="1"/>
        <v>32.1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34.6</v>
      </c>
      <c r="C14" s="698">
        <f t="shared" si="2"/>
        <v>27.4</v>
      </c>
      <c r="D14" s="698">
        <f t="shared" si="2"/>
        <v>31.9</v>
      </c>
    </row>
    <row r="15" spans="1:6" x14ac:dyDescent="0.25">
      <c r="A15" s="702" t="s">
        <v>1630</v>
      </c>
      <c r="B15" s="699">
        <f t="shared" si="2"/>
        <v>26.2</v>
      </c>
      <c r="C15" s="699">
        <f t="shared" si="2"/>
        <v>42.7</v>
      </c>
      <c r="D15" s="699">
        <f t="shared" si="2"/>
        <v>36.1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39.200000000000003</v>
      </c>
      <c r="C18" s="697">
        <f t="shared" ref="C18:D18" si="4">IF(ISBLANK(C7),"",C7)</f>
        <v>29.8</v>
      </c>
      <c r="D18" s="697">
        <f t="shared" si="4"/>
        <v>32.1</v>
      </c>
    </row>
    <row r="19" spans="1:5" x14ac:dyDescent="0.25">
      <c r="A19" s="701" t="s">
        <v>1632</v>
      </c>
      <c r="B19" s="698">
        <f t="shared" ref="B19:D20" si="5">IF(ISBLANK(B8),"",B8)</f>
        <v>34.6</v>
      </c>
      <c r="C19" s="698">
        <f t="shared" si="5"/>
        <v>27.4</v>
      </c>
      <c r="D19" s="698">
        <f t="shared" si="5"/>
        <v>31.9</v>
      </c>
    </row>
    <row r="20" spans="1:5" x14ac:dyDescent="0.25">
      <c r="A20" s="702" t="s">
        <v>1633</v>
      </c>
      <c r="B20" s="699">
        <f t="shared" si="5"/>
        <v>26.2</v>
      </c>
      <c r="C20" s="699">
        <f t="shared" si="5"/>
        <v>42.7</v>
      </c>
      <c r="D20" s="699">
        <f t="shared" si="5"/>
        <v>36.1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102.9</v>
      </c>
      <c r="C5" s="611">
        <v>100.3</v>
      </c>
      <c r="D5" s="1030">
        <v>101.5</v>
      </c>
      <c r="F5" s="28"/>
      <c r="G5" s="693">
        <f>A5</f>
        <v>2020</v>
      </c>
      <c r="H5" s="669">
        <f>IF(ISBLANK(B5),"",B5)</f>
        <v>102.9</v>
      </c>
      <c r="I5" s="618">
        <f t="shared" ref="H5:I7" si="0">IF(ISBLANK(C5),"",C5)</f>
        <v>100.3</v>
      </c>
    </row>
    <row r="6" spans="1:10" x14ac:dyDescent="0.25">
      <c r="A6" s="749">
        <v>2021</v>
      </c>
      <c r="B6" s="601">
        <v>105</v>
      </c>
      <c r="C6" s="612">
        <v>101.6</v>
      </c>
      <c r="D6" s="946">
        <v>103.3</v>
      </c>
      <c r="F6" s="44"/>
      <c r="G6" s="693">
        <f t="shared" ref="G6:G7" si="1">A6</f>
        <v>2021</v>
      </c>
      <c r="H6" s="670">
        <f t="shared" si="0"/>
        <v>105</v>
      </c>
      <c r="I6" s="619">
        <f t="shared" si="0"/>
        <v>101.6</v>
      </c>
    </row>
    <row r="7" spans="1:10" x14ac:dyDescent="0.25">
      <c r="A7" s="750">
        <v>2022</v>
      </c>
      <c r="B7" s="601">
        <v>87.5</v>
      </c>
      <c r="C7" s="612">
        <v>103</v>
      </c>
      <c r="D7" s="946">
        <v>95.3</v>
      </c>
      <c r="F7" s="44"/>
      <c r="G7" s="693">
        <f t="shared" si="1"/>
        <v>2022</v>
      </c>
      <c r="H7" s="671">
        <f t="shared" si="0"/>
        <v>87.5</v>
      </c>
      <c r="I7" s="620">
        <f t="shared" si="0"/>
        <v>103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102.9</v>
      </c>
      <c r="I13" s="618">
        <f>IF(ISBLANK(C5),"",C5)</f>
        <v>100.3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</v>
      </c>
      <c r="I14" s="619">
        <f t="shared" si="3"/>
        <v>101.6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87.5</v>
      </c>
      <c r="I15" s="620">
        <f t="shared" si="4"/>
        <v>103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Топличка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2231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77649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74.38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73682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67048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2569</v>
      </c>
      <c r="C63" s="548">
        <f>IF(ISBLANK('DEM2'!C7),"-",'DEM2'!C7)</f>
        <v>2630</v>
      </c>
      <c r="D63" s="548"/>
      <c r="E63" s="548">
        <f>IF(ISBLANK('DEM2'!D8),"-",'DEM2'!D8)</f>
        <v>2614</v>
      </c>
      <c r="F63" s="548">
        <f>IF(ISBLANK('DEM2'!C8),"-",'DEM2'!C8)</f>
        <v>2653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2899</v>
      </c>
      <c r="C64" s="317">
        <f>IF(ISBLANK('DEM2'!F7),"-",'DEM2'!F7)</f>
        <v>3126</v>
      </c>
      <c r="D64" s="789"/>
      <c r="E64" s="317">
        <f>IF(ISBLANK('DEM2'!G8),"-",'DEM2'!G8)</f>
        <v>2857</v>
      </c>
      <c r="F64" s="317">
        <f>IF(ISBLANK('DEM2'!F8),"-",'DEM2'!F8)</f>
        <v>3055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1713</v>
      </c>
      <c r="C65" s="345">
        <f>IF(ISBLANK('DEM2'!I7),"-",'DEM2'!I7)</f>
        <v>1868</v>
      </c>
      <c r="D65" s="393"/>
      <c r="E65" s="345">
        <f>IF(ISBLANK('DEM2'!J8),"-",'DEM2'!J8)</f>
        <v>1594</v>
      </c>
      <c r="F65" s="345">
        <f>IF(ISBLANK('DEM2'!I8),"-",'DEM2'!I8)</f>
        <v>1714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6746</v>
      </c>
      <c r="C66" s="348">
        <f>IF(ISBLANK('DEM2'!L7),"-",'DEM2'!L7)</f>
        <v>7144</v>
      </c>
      <c r="D66" s="394"/>
      <c r="E66" s="348">
        <f>IF(ISBLANK('DEM2'!M8),"-",'DEM2'!M8)</f>
        <v>6650</v>
      </c>
      <c r="F66" s="348">
        <f>IF(ISBLANK('DEM2'!L8),"-",'DEM2'!L8)</f>
        <v>6973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6630</v>
      </c>
      <c r="C67" s="345">
        <f>IF(ISBLANK('DEM2'!O7),"-",'DEM2'!O7)</f>
        <v>7404</v>
      </c>
      <c r="D67" s="393"/>
      <c r="E67" s="345">
        <f>IF(ISBLANK('DEM2'!P8),"-",'DEM2'!P8)</f>
        <v>6068</v>
      </c>
      <c r="F67" s="345">
        <f>IF(ISBLANK('DEM2'!O8),"-",'DEM2'!O8)</f>
        <v>6623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24264</v>
      </c>
      <c r="C68" s="317">
        <f>IF(ISBLANK('DEM2'!R7),"-",'DEM2'!R7)</f>
        <v>26526</v>
      </c>
      <c r="D68" s="395"/>
      <c r="E68" s="317">
        <f>IF(ISBLANK('DEM2'!S8),"-",'DEM2'!S8)</f>
        <v>23339</v>
      </c>
      <c r="F68" s="317">
        <f>IF(ISBLANK('DEM2'!R8),"-",'DEM2'!R8)</f>
        <v>25168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39838</v>
      </c>
      <c r="C69" s="463">
        <f>IF(ISBLANK('DEM2'!U7),"-",'DEM2'!U7)</f>
        <v>40927</v>
      </c>
      <c r="D69" s="799"/>
      <c r="E69" s="463">
        <f>IF(ISBLANK('DEM2'!V8),"-",'DEM2'!V8)</f>
        <v>38452</v>
      </c>
      <c r="F69" s="463">
        <f>IF(ISBLANK('DEM2'!U8),"-",'DEM2'!U8)</f>
        <v>39197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9.6</v>
      </c>
      <c r="G115" s="800">
        <f>IF(ISBLANK('DEM2'!E23),"-",'DEM2'!E23)</f>
        <v>9.5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1.3</v>
      </c>
      <c r="G116" s="407">
        <f>IF(ISBLANK('DEM2'!E24),"-",'DEM2'!E24)</f>
        <v>6.5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20221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24317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67417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8119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40.299999999999997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14.6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9752024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125591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2476210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1349457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31890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2588335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33334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295991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3812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3749353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48286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3867772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49811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3140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1029734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16312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15456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9727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27717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16094</v>
      </c>
      <c r="C300" s="808">
        <f>IF(ISBLANK(POLJ3!C4),"-",POLJ3!C4)</f>
        <v>3010</v>
      </c>
      <c r="D300" s="1153">
        <f>IF(ISBLANK(POLJ3!D4),"-",POLJ3!D4)</f>
        <v>13084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20816</v>
      </c>
      <c r="C301" s="789">
        <f>IF(ISBLANK(POLJ3!C5),"-",POLJ3!C5)</f>
        <v>12729</v>
      </c>
      <c r="D301" s="1154">
        <f>IF(ISBLANK(POLJ3!D5),"-",POLJ3!D5)</f>
        <v>8087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</v>
      </c>
      <c r="C302" s="790">
        <f>IF(ISBLANK(POLJ3!C6),"-",POLJ3!C6)</f>
        <v>1</v>
      </c>
      <c r="D302" s="1155">
        <f>IF(ISBLANK(POLJ3!D6),"-",POLJ3!D6)</f>
        <v>11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237</v>
      </c>
      <c r="C303" s="791">
        <f>IF(ISBLANK(POLJ3!C7),"-",POLJ3!C7)</f>
        <v>39</v>
      </c>
      <c r="D303" s="1164">
        <f>IF(ISBLANK(POLJ3!D7),"-",POLJ3!D7)</f>
        <v>198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16312</v>
      </c>
      <c r="C304" s="807">
        <f>IF(ISBLANK(POLJ3!C8),"-",POLJ3!C8)</f>
        <v>2739</v>
      </c>
      <c r="D304" s="1122">
        <f>IF(ISBLANK(POLJ3!D8),"-",POLJ3!D8)</f>
        <v>13573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570.05999999999995</v>
      </c>
      <c r="C310" s="1123"/>
      <c r="D310" s="3"/>
      <c r="E310" s="5"/>
      <c r="F310" s="5"/>
      <c r="G310" s="815" t="s">
        <v>854</v>
      </c>
      <c r="H310" s="816">
        <f>IF(ISBLANK(POLJ2!H3),"-",POLJ2!H3)</f>
        <v>13486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25424.959999999999</v>
      </c>
      <c r="C311" s="1124"/>
      <c r="D311" s="3"/>
      <c r="E311" s="5"/>
      <c r="F311" s="5"/>
      <c r="G311" s="810" t="s">
        <v>855</v>
      </c>
      <c r="H311" s="248">
        <f>IF(ISBLANK(POLJ2!H4),"-",POLJ2!H4)</f>
        <v>46124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9828.69</v>
      </c>
      <c r="C312" s="1124"/>
      <c r="D312" s="3"/>
      <c r="E312" s="5"/>
      <c r="F312" s="5"/>
      <c r="G312" s="810" t="s">
        <v>856</v>
      </c>
      <c r="H312" s="248">
        <f>IF(ISBLANK(POLJ2!H5),"-",POLJ2!H5)</f>
        <v>20458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403.49</v>
      </c>
      <c r="C313" s="1124"/>
      <c r="D313" s="3"/>
      <c r="E313" s="5"/>
      <c r="F313" s="5"/>
      <c r="G313" s="812" t="s">
        <v>857</v>
      </c>
      <c r="H313" s="249">
        <f>IF(ISBLANK(POLJ2!H6),"-",POLJ2!H6)</f>
        <v>204070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16.37</v>
      </c>
      <c r="C314" s="1124"/>
      <c r="D314" s="3"/>
      <c r="E314" s="5"/>
      <c r="F314" s="5"/>
      <c r="G314" s="814" t="s">
        <v>847</v>
      </c>
      <c r="H314" s="817">
        <f>IF(ISBLANK(POLJ2!H7),"-",POLJ2!H7)</f>
        <v>284138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15309.03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51552.6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367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20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2002</v>
      </c>
      <c r="I364" s="808">
        <f>IF(ISBLANK(OBRAZ2!I6),"-",OBRAZ2!I6)</f>
        <v>1679</v>
      </c>
      <c r="J364" s="808">
        <f>IF(ISBLANK(OBRAZ2!J6),"-",OBRAZ2!J6)</f>
        <v>323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1066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214</v>
      </c>
      <c r="I365" s="416">
        <f>IF(ISBLANK(OBRAZ2!I7),"-",OBRAZ2!I7)</f>
        <v>206</v>
      </c>
      <c r="J365" s="416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195</v>
      </c>
      <c r="I366" s="807">
        <f>IF(ISBLANK(OBRAZ2!I8),"-",OBRAZ2!I8)</f>
        <v>177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691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0.2857142857142857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56.971428571428575</v>
      </c>
      <c r="I377" s="851">
        <f>IF(ISBLANK(OBRAZ2!C14),"-",OBRAZ2!C23)</f>
        <v>60.439560439560438</v>
      </c>
      <c r="J377" s="851">
        <f>IF(ISBLANK(OBRAZ2!D14),"-",OBRAZ2!D23)</f>
        <v>67.467043314500941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26.62857142857143</v>
      </c>
      <c r="I379" s="851">
        <f>IF(ISBLANK(OBRAZ2!C16),"-",OBRAZ2!C25)</f>
        <v>22.177822177822179</v>
      </c>
      <c r="J379" s="851">
        <f>IF(ISBLANK(OBRAZ2!D16),"-",OBRAZ2!D25)</f>
        <v>19.020715630885121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16.114285714285714</v>
      </c>
      <c r="I380" s="852">
        <f>IF(ISBLANK(OBRAZ2!C17),"-",OBRAZ2!C26)</f>
        <v>17.382617382617383</v>
      </c>
      <c r="J380" s="852">
        <f>IF(ISBLANK(OBRAZ2!D17),"-",OBRAZ2!D26)</f>
        <v>13.512241054613936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66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2238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2560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777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375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98.2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701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25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153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2592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82.5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756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87.5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1280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1152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224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91.9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97.7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70.099999999999994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9120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3214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93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2887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4.4000000000000004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2459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738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498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132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102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63.4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334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1185.2090000000001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19948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218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17543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102926.95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35878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6878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207422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24928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26</v>
      </c>
      <c r="D6" s="612">
        <v>10</v>
      </c>
      <c r="E6" s="612">
        <v>16</v>
      </c>
      <c r="F6" s="1033">
        <v>227</v>
      </c>
      <c r="G6" s="612">
        <v>114</v>
      </c>
      <c r="H6" s="980">
        <v>113</v>
      </c>
      <c r="I6" s="1034">
        <v>12</v>
      </c>
      <c r="J6" s="612">
        <v>11.8</v>
      </c>
      <c r="K6" s="1035">
        <v>12.2</v>
      </c>
      <c r="L6" s="1033">
        <v>775</v>
      </c>
      <c r="M6" s="612">
        <v>404</v>
      </c>
      <c r="N6" s="1028">
        <v>371</v>
      </c>
      <c r="O6" s="1034">
        <v>42.1</v>
      </c>
      <c r="P6" s="612">
        <v>43.6</v>
      </c>
      <c r="Q6" s="1028">
        <v>40.5</v>
      </c>
      <c r="R6" s="1033">
        <v>748</v>
      </c>
      <c r="S6" s="612">
        <v>390</v>
      </c>
      <c r="T6" s="1035">
        <v>358</v>
      </c>
    </row>
    <row r="7" spans="1:20" x14ac:dyDescent="0.25">
      <c r="A7" s="286">
        <v>2021</v>
      </c>
      <c r="B7" s="602">
        <v>4</v>
      </c>
      <c r="C7" s="601">
        <v>31</v>
      </c>
      <c r="D7" s="612">
        <v>11</v>
      </c>
      <c r="E7" s="612">
        <v>20</v>
      </c>
      <c r="F7" s="1033">
        <v>301</v>
      </c>
      <c r="G7" s="612">
        <v>148</v>
      </c>
      <c r="H7" s="980">
        <v>153</v>
      </c>
      <c r="I7" s="1034">
        <v>16</v>
      </c>
      <c r="J7" s="612">
        <v>15.5</v>
      </c>
      <c r="K7" s="1035">
        <v>16.5</v>
      </c>
      <c r="L7" s="1033">
        <v>909</v>
      </c>
      <c r="M7" s="612">
        <v>473</v>
      </c>
      <c r="N7" s="1028">
        <v>436</v>
      </c>
      <c r="O7" s="1034">
        <v>48.9</v>
      </c>
      <c r="P7" s="612">
        <v>50.5</v>
      </c>
      <c r="Q7" s="1028">
        <v>47.3</v>
      </c>
      <c r="R7" s="1033">
        <v>792</v>
      </c>
      <c r="S7" s="612">
        <v>393</v>
      </c>
      <c r="T7" s="1035">
        <v>399</v>
      </c>
    </row>
    <row r="8" spans="1:20" x14ac:dyDescent="0.25">
      <c r="A8" s="219">
        <v>2022</v>
      </c>
      <c r="B8" s="617">
        <v>4</v>
      </c>
      <c r="C8" s="947">
        <v>30</v>
      </c>
      <c r="D8" s="981">
        <v>11</v>
      </c>
      <c r="E8" s="981">
        <v>19</v>
      </c>
      <c r="F8" s="1036">
        <v>367</v>
      </c>
      <c r="G8" s="981">
        <v>194</v>
      </c>
      <c r="H8" s="979">
        <v>173</v>
      </c>
      <c r="I8" s="754">
        <v>20</v>
      </c>
      <c r="J8" s="981">
        <v>21.2</v>
      </c>
      <c r="K8" s="1037">
        <v>18.7</v>
      </c>
      <c r="L8" s="1036">
        <v>1066</v>
      </c>
      <c r="M8" s="981">
        <v>565</v>
      </c>
      <c r="N8" s="691">
        <v>501</v>
      </c>
      <c r="O8" s="754">
        <v>56</v>
      </c>
      <c r="P8" s="981">
        <v>58.5</v>
      </c>
      <c r="Q8" s="691">
        <v>53.4</v>
      </c>
      <c r="R8" s="1036">
        <v>691</v>
      </c>
      <c r="S8" s="981">
        <v>376</v>
      </c>
      <c r="T8" s="1037">
        <v>315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2238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2560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777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375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701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153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74.228855721393046</v>
      </c>
      <c r="C21" s="739">
        <f>B10/(B7+B10)*100</f>
        <v>25.771144278606968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87.223168654173762</v>
      </c>
      <c r="C22" s="739">
        <f>B11/(B8+B11)*100</f>
        <v>12.776831345826235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74.228855721393046</v>
      </c>
      <c r="C26" s="739">
        <f>C21</f>
        <v>25.771144278606968</v>
      </c>
    </row>
    <row r="27" spans="1:10" ht="24.75" x14ac:dyDescent="0.25">
      <c r="A27" s="742" t="s">
        <v>1407</v>
      </c>
      <c r="B27" s="739">
        <f>B22</f>
        <v>87.223168654173762</v>
      </c>
      <c r="C27" s="739">
        <f>C22</f>
        <v>12.776831345826235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3</v>
      </c>
      <c r="D5" s="914" t="s">
        <v>5</v>
      </c>
      <c r="E5" s="211"/>
      <c r="F5" s="125">
        <v>2021</v>
      </c>
      <c r="G5" s="70">
        <v>10</v>
      </c>
      <c r="H5" s="55">
        <v>7</v>
      </c>
      <c r="I5" s="110">
        <v>3</v>
      </c>
      <c r="J5" s="70">
        <v>67</v>
      </c>
      <c r="K5" s="55">
        <v>0</v>
      </c>
      <c r="L5" s="110">
        <v>67</v>
      </c>
      <c r="M5" s="70">
        <v>2185</v>
      </c>
      <c r="N5" s="55">
        <v>2571</v>
      </c>
      <c r="O5" s="70">
        <v>758</v>
      </c>
      <c r="P5" s="110">
        <v>396</v>
      </c>
    </row>
    <row r="6" spans="1:16" x14ac:dyDescent="0.25">
      <c r="A6" s="923" t="s">
        <v>259</v>
      </c>
      <c r="B6" s="1096">
        <v>0</v>
      </c>
      <c r="C6" s="1097">
        <v>66</v>
      </c>
      <c r="D6" s="915" t="s">
        <v>5</v>
      </c>
      <c r="E6" s="254"/>
      <c r="F6" s="125">
        <v>2022</v>
      </c>
      <c r="G6" s="212">
        <v>10</v>
      </c>
      <c r="H6" s="58">
        <v>7</v>
      </c>
      <c r="I6" s="160">
        <v>3</v>
      </c>
      <c r="J6" s="212">
        <v>66</v>
      </c>
      <c r="K6" s="58">
        <v>0</v>
      </c>
      <c r="L6" s="160">
        <v>66</v>
      </c>
      <c r="M6" s="212">
        <v>2238</v>
      </c>
      <c r="N6" s="58">
        <v>2560</v>
      </c>
      <c r="O6" s="212">
        <v>777</v>
      </c>
      <c r="P6" s="160">
        <v>375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14</v>
      </c>
      <c r="H7" s="94">
        <v>11</v>
      </c>
      <c r="I7" s="169">
        <v>3</v>
      </c>
      <c r="J7" s="167"/>
      <c r="K7" s="94"/>
      <c r="L7" s="169"/>
      <c r="M7" s="167">
        <v>3035</v>
      </c>
      <c r="N7" s="94">
        <v>2934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95.6</v>
      </c>
      <c r="C5" s="611">
        <v>94.4</v>
      </c>
      <c r="D5" s="945">
        <v>97</v>
      </c>
      <c r="E5" s="610"/>
      <c r="F5" s="611"/>
      <c r="G5" s="945"/>
      <c r="H5" s="610"/>
      <c r="I5" s="611"/>
      <c r="J5" s="945"/>
      <c r="K5" s="610">
        <v>802</v>
      </c>
      <c r="L5" s="611">
        <v>426</v>
      </c>
      <c r="M5" s="945">
        <v>376</v>
      </c>
      <c r="N5" s="610">
        <v>94.1</v>
      </c>
      <c r="O5" s="611">
        <v>95.1</v>
      </c>
      <c r="P5" s="945">
        <v>92.9</v>
      </c>
      <c r="Q5" s="610">
        <v>0.4</v>
      </c>
      <c r="R5" s="611">
        <v>0.7</v>
      </c>
      <c r="S5" s="945">
        <v>0</v>
      </c>
    </row>
    <row r="6" spans="1:19" x14ac:dyDescent="0.25">
      <c r="A6" s="286">
        <v>2021</v>
      </c>
      <c r="B6" s="457">
        <v>96.1</v>
      </c>
      <c r="C6" s="458">
        <v>96.4</v>
      </c>
      <c r="D6" s="976">
        <v>95.9</v>
      </c>
      <c r="E6" s="457">
        <v>18</v>
      </c>
      <c r="F6" s="458">
        <v>10</v>
      </c>
      <c r="G6" s="976">
        <v>8</v>
      </c>
      <c r="H6" s="457">
        <v>198</v>
      </c>
      <c r="I6" s="458">
        <v>79</v>
      </c>
      <c r="J6" s="976">
        <v>119</v>
      </c>
      <c r="K6" s="457">
        <v>806</v>
      </c>
      <c r="L6" s="458">
        <v>392</v>
      </c>
      <c r="M6" s="976">
        <v>414</v>
      </c>
      <c r="N6" s="457">
        <v>101</v>
      </c>
      <c r="O6" s="458">
        <v>100.2</v>
      </c>
      <c r="P6" s="976">
        <v>101.8</v>
      </c>
      <c r="Q6" s="457">
        <v>0.3</v>
      </c>
      <c r="R6" s="458">
        <v>0.3</v>
      </c>
      <c r="S6" s="976">
        <v>0.3</v>
      </c>
    </row>
    <row r="7" spans="1:19" x14ac:dyDescent="0.25">
      <c r="A7" s="286">
        <v>2022</v>
      </c>
      <c r="B7" s="601">
        <v>98.2</v>
      </c>
      <c r="C7" s="612">
        <v>97.5</v>
      </c>
      <c r="D7" s="980">
        <v>99</v>
      </c>
      <c r="E7" s="601">
        <v>27</v>
      </c>
      <c r="F7" s="612">
        <v>19</v>
      </c>
      <c r="G7" s="980">
        <v>8</v>
      </c>
      <c r="H7" s="601">
        <v>189</v>
      </c>
      <c r="I7" s="612">
        <v>89</v>
      </c>
      <c r="J7" s="980">
        <v>100</v>
      </c>
      <c r="K7" s="601">
        <v>701</v>
      </c>
      <c r="L7" s="612">
        <v>365</v>
      </c>
      <c r="M7" s="980">
        <v>336</v>
      </c>
      <c r="N7" s="601">
        <v>95.1</v>
      </c>
      <c r="O7" s="612">
        <v>93.4</v>
      </c>
      <c r="P7" s="980">
        <v>97.1</v>
      </c>
      <c r="Q7" s="601">
        <v>0.3</v>
      </c>
      <c r="R7" s="612">
        <v>-0.3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25</v>
      </c>
      <c r="F8" s="981">
        <v>16</v>
      </c>
      <c r="G8" s="979">
        <v>9</v>
      </c>
      <c r="H8" s="947">
        <v>153</v>
      </c>
      <c r="I8" s="981">
        <v>73</v>
      </c>
      <c r="J8" s="979">
        <v>80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87.5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2476210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31890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470</v>
      </c>
      <c r="C5" s="616">
        <v>328</v>
      </c>
      <c r="D5" s="616">
        <v>142</v>
      </c>
      <c r="E5" s="599">
        <v>1482</v>
      </c>
      <c r="F5" s="616">
        <v>762</v>
      </c>
      <c r="G5" s="945">
        <v>720</v>
      </c>
      <c r="H5" s="616">
        <v>964</v>
      </c>
      <c r="I5" s="616">
        <v>380</v>
      </c>
      <c r="J5" s="616">
        <v>584</v>
      </c>
      <c r="K5" s="217">
        <f>SUM(B5,E5,H5)</f>
        <v>2916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390</v>
      </c>
      <c r="C6" s="612">
        <v>258</v>
      </c>
      <c r="D6" s="946">
        <v>132</v>
      </c>
      <c r="E6" s="601">
        <v>1443</v>
      </c>
      <c r="F6" s="612">
        <v>755</v>
      </c>
      <c r="G6" s="946">
        <v>688</v>
      </c>
      <c r="H6" s="601">
        <v>896</v>
      </c>
      <c r="I6" s="612">
        <v>355</v>
      </c>
      <c r="J6" s="612">
        <v>541</v>
      </c>
      <c r="K6" s="218">
        <f>SUM(B6,E6,H6)</f>
        <v>2729</v>
      </c>
      <c r="M6" s="105" t="s">
        <v>284</v>
      </c>
      <c r="N6" s="171">
        <f>IF(ISBLANK(J7),"",J7)</f>
        <v>506</v>
      </c>
      <c r="O6" s="80">
        <f>IF(ISBLANK(I7),"",I7)</f>
        <v>364</v>
      </c>
      <c r="P6" s="211"/>
    </row>
    <row r="7" spans="1:17" ht="24.75" x14ac:dyDescent="0.25">
      <c r="A7" s="218">
        <v>2023</v>
      </c>
      <c r="B7" s="601">
        <v>367</v>
      </c>
      <c r="C7" s="612">
        <v>239</v>
      </c>
      <c r="D7" s="946">
        <v>128</v>
      </c>
      <c r="E7" s="601">
        <v>1355</v>
      </c>
      <c r="F7" s="612">
        <v>702</v>
      </c>
      <c r="G7" s="946">
        <v>653</v>
      </c>
      <c r="H7" s="601">
        <v>870</v>
      </c>
      <c r="I7" s="612">
        <v>364</v>
      </c>
      <c r="J7" s="612">
        <v>506</v>
      </c>
      <c r="K7" s="218">
        <f>SUM(B7,E7,H7)</f>
        <v>2592</v>
      </c>
      <c r="M7" s="106" t="s">
        <v>285</v>
      </c>
      <c r="N7" s="220">
        <f>IF(ISBLANK(G7),"",G7)</f>
        <v>653</v>
      </c>
      <c r="O7" s="107">
        <f>IF(ISBLANK(F7),"",F7)</f>
        <v>702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128</v>
      </c>
      <c r="O8" s="83">
        <f>IF(ISBLANK(C7),"",C7)</f>
        <v>239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506</v>
      </c>
      <c r="O13" s="80">
        <f>IF(ISBLANK(I7),"",I7)</f>
        <v>364</v>
      </c>
      <c r="P13" s="211"/>
    </row>
    <row r="14" spans="1:17" ht="27.75" customHeight="1" x14ac:dyDescent="0.25">
      <c r="M14" s="106" t="s">
        <v>515</v>
      </c>
      <c r="N14" s="220">
        <f>IF(ISBLANK(G7),"",G7)</f>
        <v>653</v>
      </c>
      <c r="O14" s="107">
        <f>IF(ISBLANK(F7),"",F7)</f>
        <v>702</v>
      </c>
      <c r="P14" s="211"/>
    </row>
    <row r="15" spans="1:17" ht="26.25" customHeight="1" x14ac:dyDescent="0.25">
      <c r="M15" s="108" t="s">
        <v>516</v>
      </c>
      <c r="N15" s="170">
        <f>IF(ISBLANK(D7),"",D7)</f>
        <v>128</v>
      </c>
      <c r="O15" s="83">
        <f>IF(ISBLANK(C7),"",C7)</f>
        <v>239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105</v>
      </c>
      <c r="C21" s="616">
        <v>83</v>
      </c>
      <c r="D21" s="616">
        <v>22</v>
      </c>
      <c r="E21" s="599">
        <v>477</v>
      </c>
      <c r="F21" s="616">
        <v>220</v>
      </c>
      <c r="G21" s="945">
        <v>257</v>
      </c>
      <c r="H21" s="616">
        <v>209</v>
      </c>
      <c r="I21" s="616">
        <v>82</v>
      </c>
      <c r="J21" s="616">
        <v>127</v>
      </c>
      <c r="K21" s="217">
        <f>SUM(B21,E21,H21)</f>
        <v>791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187</v>
      </c>
      <c r="C22" s="1028">
        <v>131</v>
      </c>
      <c r="D22" s="980">
        <v>56</v>
      </c>
      <c r="E22" s="1034">
        <v>426</v>
      </c>
      <c r="F22" s="1028">
        <v>199</v>
      </c>
      <c r="G22" s="980">
        <v>227</v>
      </c>
      <c r="H22" s="1034">
        <v>196</v>
      </c>
      <c r="I22" s="1028">
        <v>81</v>
      </c>
      <c r="J22" s="1028">
        <v>115</v>
      </c>
      <c r="K22" s="218">
        <f>SUM(B22,E22,H22)</f>
        <v>809</v>
      </c>
      <c r="M22" s="105" t="s">
        <v>284</v>
      </c>
      <c r="N22" s="171">
        <f>IF(ISBLANK(J23),"",J23)</f>
        <v>165</v>
      </c>
      <c r="O22" s="80">
        <f>IF(ISBLANK(I23),"",I23)</f>
        <v>76</v>
      </c>
      <c r="P22" s="211"/>
    </row>
    <row r="23" spans="1:17" ht="24.75" x14ac:dyDescent="0.25">
      <c r="A23" s="218">
        <v>2022</v>
      </c>
      <c r="B23" s="1034">
        <v>149</v>
      </c>
      <c r="C23" s="1028">
        <v>114</v>
      </c>
      <c r="D23" s="980">
        <v>35</v>
      </c>
      <c r="E23" s="1034">
        <v>366</v>
      </c>
      <c r="F23" s="1028">
        <v>187</v>
      </c>
      <c r="G23" s="980">
        <v>179</v>
      </c>
      <c r="H23" s="1034">
        <v>241</v>
      </c>
      <c r="I23" s="1028">
        <v>76</v>
      </c>
      <c r="J23" s="1028">
        <v>165</v>
      </c>
      <c r="K23" s="218">
        <f>SUM(B23,E23,H23)</f>
        <v>756</v>
      </c>
      <c r="M23" s="106" t="s">
        <v>285</v>
      </c>
      <c r="N23" s="220">
        <f>IF(ISBLANK(G23),"",G23)</f>
        <v>179</v>
      </c>
      <c r="O23" s="107">
        <f>IF(ISBLANK(F23),"",F23)</f>
        <v>187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35</v>
      </c>
      <c r="O24" s="109">
        <f>IF(ISBLANK(C23),"",C23)</f>
        <v>114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165</v>
      </c>
      <c r="O29" s="80">
        <f>IF(ISBLANK(I23),"",I23)</f>
        <v>76</v>
      </c>
      <c r="P29" s="211"/>
    </row>
    <row r="30" spans="1:17" ht="27.75" customHeight="1" x14ac:dyDescent="0.25">
      <c r="M30" s="106" t="s">
        <v>515</v>
      </c>
      <c r="N30" s="220">
        <f>IF(ISBLANK(G23),"",G23)</f>
        <v>179</v>
      </c>
      <c r="O30" s="107">
        <f>IF(ISBLANK(F23),"",F23)</f>
        <v>187</v>
      </c>
      <c r="P30" s="211"/>
    </row>
    <row r="31" spans="1:17" ht="27.75" customHeight="1" x14ac:dyDescent="0.25">
      <c r="M31" s="108" t="s">
        <v>516</v>
      </c>
      <c r="N31" s="221">
        <f>IF(ISBLANK(D23),"",D23)</f>
        <v>35</v>
      </c>
      <c r="O31" s="109">
        <f>IF(ISBLANK(C23),"",C23)</f>
        <v>114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1349457</v>
      </c>
      <c r="D5" s="253"/>
    </row>
    <row r="6" spans="1:4" ht="30" x14ac:dyDescent="0.25">
      <c r="A6" s="686" t="s">
        <v>474</v>
      </c>
      <c r="B6" s="617">
        <v>1126753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83.1</v>
      </c>
      <c r="D5" s="611">
        <v>79.5</v>
      </c>
      <c r="E5" s="945">
        <v>87.1</v>
      </c>
      <c r="F5" s="610"/>
      <c r="G5" s="611"/>
      <c r="H5" s="945"/>
      <c r="I5" s="610">
        <v>1.7</v>
      </c>
      <c r="J5" s="611">
        <v>1.4</v>
      </c>
      <c r="K5" s="945">
        <v>2</v>
      </c>
      <c r="L5" s="610">
        <v>83.9</v>
      </c>
      <c r="M5" s="611">
        <v>79.099999999999994</v>
      </c>
      <c r="N5" s="945">
        <v>89</v>
      </c>
    </row>
    <row r="6" spans="1:14" x14ac:dyDescent="0.25">
      <c r="A6" s="286">
        <v>2021</v>
      </c>
      <c r="B6" s="457">
        <v>8</v>
      </c>
      <c r="C6" s="457">
        <v>81.400000000000006</v>
      </c>
      <c r="D6" s="458">
        <v>78.7</v>
      </c>
      <c r="E6" s="976">
        <v>84.4</v>
      </c>
      <c r="F6" s="457">
        <v>0</v>
      </c>
      <c r="G6" s="458">
        <v>0</v>
      </c>
      <c r="H6" s="976">
        <v>0</v>
      </c>
      <c r="I6" s="457">
        <v>0.8</v>
      </c>
      <c r="J6" s="458">
        <v>0.1</v>
      </c>
      <c r="K6" s="976">
        <v>1.4</v>
      </c>
      <c r="L6" s="457">
        <v>88.4</v>
      </c>
      <c r="M6" s="458">
        <v>85.6</v>
      </c>
      <c r="N6" s="976">
        <v>91.5</v>
      </c>
    </row>
    <row r="7" spans="1:14" x14ac:dyDescent="0.25">
      <c r="A7" s="286">
        <v>2022</v>
      </c>
      <c r="B7" s="601">
        <v>9</v>
      </c>
      <c r="C7" s="601">
        <v>82.5</v>
      </c>
      <c r="D7" s="612">
        <v>79.8</v>
      </c>
      <c r="E7" s="980">
        <v>85.4</v>
      </c>
      <c r="F7" s="601">
        <v>0</v>
      </c>
      <c r="G7" s="612">
        <v>0</v>
      </c>
      <c r="H7" s="980">
        <v>0</v>
      </c>
      <c r="I7" s="601">
        <v>2.1</v>
      </c>
      <c r="J7" s="612">
        <v>2.2999999999999998</v>
      </c>
      <c r="K7" s="980">
        <v>1.9</v>
      </c>
      <c r="L7" s="601">
        <v>87.5</v>
      </c>
      <c r="M7" s="612">
        <v>84</v>
      </c>
      <c r="N7" s="980">
        <v>91.3</v>
      </c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158</v>
      </c>
      <c r="C5" s="207">
        <v>149</v>
      </c>
      <c r="G5" s="113"/>
      <c r="H5" s="174" t="s">
        <v>586</v>
      </c>
      <c r="I5" s="207">
        <v>82</v>
      </c>
      <c r="J5" s="207">
        <v>71</v>
      </c>
    </row>
    <row r="6" spans="1:13" ht="15" customHeight="1" x14ac:dyDescent="0.25">
      <c r="A6" s="175" t="s">
        <v>587</v>
      </c>
      <c r="B6" s="208">
        <v>3892</v>
      </c>
      <c r="C6" s="208">
        <v>721</v>
      </c>
      <c r="G6" s="113"/>
      <c r="H6" s="175" t="s">
        <v>587</v>
      </c>
      <c r="I6" s="208">
        <v>895</v>
      </c>
      <c r="J6" s="208">
        <v>313</v>
      </c>
    </row>
    <row r="7" spans="1:13" ht="15" customHeight="1" x14ac:dyDescent="0.25">
      <c r="A7" s="175" t="s">
        <v>588</v>
      </c>
      <c r="B7" s="208">
        <v>6602</v>
      </c>
      <c r="C7" s="208">
        <v>4316</v>
      </c>
      <c r="G7" s="113"/>
      <c r="H7" s="175" t="s">
        <v>588</v>
      </c>
      <c r="I7" s="208">
        <v>3165</v>
      </c>
      <c r="J7" s="208">
        <v>1385</v>
      </c>
    </row>
    <row r="8" spans="1:13" ht="15" customHeight="1" x14ac:dyDescent="0.25">
      <c r="A8" s="175" t="s">
        <v>589</v>
      </c>
      <c r="B8" s="208">
        <v>9246</v>
      </c>
      <c r="C8" s="208">
        <v>9573</v>
      </c>
      <c r="G8" s="113"/>
      <c r="H8" s="175" t="s">
        <v>589</v>
      </c>
      <c r="I8" s="208">
        <v>7485</v>
      </c>
      <c r="J8" s="208">
        <v>6738</v>
      </c>
    </row>
    <row r="9" spans="1:13" ht="15" customHeight="1" x14ac:dyDescent="0.25">
      <c r="A9" s="175" t="s">
        <v>590</v>
      </c>
      <c r="B9" s="208">
        <v>15476</v>
      </c>
      <c r="C9" s="208">
        <v>19859</v>
      </c>
      <c r="G9" s="113"/>
      <c r="H9" s="175" t="s">
        <v>590</v>
      </c>
      <c r="I9" s="208">
        <v>15998</v>
      </c>
      <c r="J9" s="208">
        <v>19793</v>
      </c>
    </row>
    <row r="10" spans="1:13" ht="15" customHeight="1" x14ac:dyDescent="0.25">
      <c r="A10" s="175" t="s">
        <v>591</v>
      </c>
      <c r="B10" s="208">
        <v>1772</v>
      </c>
      <c r="C10" s="208">
        <v>2150</v>
      </c>
      <c r="G10" s="113"/>
      <c r="H10" s="175" t="s">
        <v>591</v>
      </c>
      <c r="I10" s="208">
        <v>1826</v>
      </c>
      <c r="J10" s="208">
        <v>2006</v>
      </c>
    </row>
    <row r="11" spans="1:13" ht="15" customHeight="1" x14ac:dyDescent="0.25">
      <c r="A11" s="176" t="s">
        <v>592</v>
      </c>
      <c r="B11" s="209">
        <v>2068</v>
      </c>
      <c r="C11" s="209">
        <v>2372</v>
      </c>
      <c r="G11" s="113"/>
      <c r="H11" s="176" t="s">
        <v>592</v>
      </c>
      <c r="I11" s="209">
        <v>3413</v>
      </c>
      <c r="J11" s="209">
        <v>3038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158</v>
      </c>
      <c r="C17" s="178">
        <f>IF(ISBLANK(C5),"0",C5)</f>
        <v>149</v>
      </c>
      <c r="G17" s="113"/>
      <c r="H17" s="174" t="s">
        <v>586</v>
      </c>
      <c r="I17" s="177">
        <f>IF(ISBLANK(I5),"0",I5)</f>
        <v>82</v>
      </c>
      <c r="J17" s="178">
        <f>IF(ISBLANK(J5),"0",J5)</f>
        <v>71</v>
      </c>
    </row>
    <row r="18" spans="1:13" ht="15" customHeight="1" x14ac:dyDescent="0.25">
      <c r="A18" s="175" t="s">
        <v>587</v>
      </c>
      <c r="B18" s="179">
        <f t="shared" ref="B18:C18" si="0">IF(ISBLANK(B6),"0",B6)</f>
        <v>3892</v>
      </c>
      <c r="C18" s="180">
        <f t="shared" si="0"/>
        <v>721</v>
      </c>
      <c r="G18" s="113"/>
      <c r="H18" s="175" t="s">
        <v>587</v>
      </c>
      <c r="I18" s="179">
        <f t="shared" ref="I18:J18" si="1">IF(ISBLANK(I6),"0",I6)</f>
        <v>895</v>
      </c>
      <c r="J18" s="180">
        <f t="shared" si="1"/>
        <v>313</v>
      </c>
    </row>
    <row r="19" spans="1:13" ht="15" customHeight="1" x14ac:dyDescent="0.25">
      <c r="A19" s="175" t="s">
        <v>588</v>
      </c>
      <c r="B19" s="179">
        <f t="shared" ref="B19:C19" si="2">IF(ISBLANK(B7),"0",B7)</f>
        <v>6602</v>
      </c>
      <c r="C19" s="180">
        <f t="shared" si="2"/>
        <v>4316</v>
      </c>
      <c r="G19" s="113"/>
      <c r="H19" s="175" t="s">
        <v>588</v>
      </c>
      <c r="I19" s="179">
        <f t="shared" ref="I19:J19" si="3">IF(ISBLANK(I7),"0",I7)</f>
        <v>3165</v>
      </c>
      <c r="J19" s="180">
        <f t="shared" si="3"/>
        <v>1385</v>
      </c>
    </row>
    <row r="20" spans="1:13" ht="15" customHeight="1" x14ac:dyDescent="0.25">
      <c r="A20" s="175" t="s">
        <v>589</v>
      </c>
      <c r="B20" s="179">
        <f t="shared" ref="B20:C20" si="4">IF(ISBLANK(B8),"0",B8)</f>
        <v>9246</v>
      </c>
      <c r="C20" s="180">
        <f t="shared" si="4"/>
        <v>9573</v>
      </c>
      <c r="G20" s="113"/>
      <c r="H20" s="175" t="s">
        <v>589</v>
      </c>
      <c r="I20" s="179">
        <f t="shared" ref="I20:J20" si="5">IF(ISBLANK(I8),"0",I8)</f>
        <v>7485</v>
      </c>
      <c r="J20" s="180">
        <f t="shared" si="5"/>
        <v>6738</v>
      </c>
    </row>
    <row r="21" spans="1:13" ht="15" customHeight="1" x14ac:dyDescent="0.25">
      <c r="A21" s="175" t="s">
        <v>590</v>
      </c>
      <c r="B21" s="179">
        <f t="shared" ref="B21:C21" si="6">IF(ISBLANK(B9),"0",B9)</f>
        <v>15476</v>
      </c>
      <c r="C21" s="180">
        <f t="shared" si="6"/>
        <v>19859</v>
      </c>
      <c r="G21" s="113"/>
      <c r="H21" s="175" t="s">
        <v>590</v>
      </c>
      <c r="I21" s="179">
        <f t="shared" ref="I21:J21" si="7">IF(ISBLANK(I9),"0",I9)</f>
        <v>15998</v>
      </c>
      <c r="J21" s="180">
        <f t="shared" si="7"/>
        <v>19793</v>
      </c>
    </row>
    <row r="22" spans="1:13" ht="15" customHeight="1" x14ac:dyDescent="0.25">
      <c r="A22" s="175" t="s">
        <v>591</v>
      </c>
      <c r="B22" s="179">
        <f t="shared" ref="B22:C22" si="8">IF(ISBLANK(B10),"0",B10)</f>
        <v>1772</v>
      </c>
      <c r="C22" s="180">
        <f t="shared" si="8"/>
        <v>2150</v>
      </c>
      <c r="G22" s="113"/>
      <c r="H22" s="175" t="s">
        <v>591</v>
      </c>
      <c r="I22" s="179">
        <f t="shared" ref="I22:J22" si="9">IF(ISBLANK(I10),"0",I10)</f>
        <v>1826</v>
      </c>
      <c r="J22" s="180">
        <f t="shared" si="9"/>
        <v>2006</v>
      </c>
    </row>
    <row r="23" spans="1:13" ht="15" customHeight="1" x14ac:dyDescent="0.25">
      <c r="A23" s="176" t="s">
        <v>592</v>
      </c>
      <c r="B23" s="181">
        <f t="shared" ref="B23:C23" si="10">IF(ISBLANK(B11),"0",B11)</f>
        <v>2068</v>
      </c>
      <c r="C23" s="182">
        <f t="shared" si="10"/>
        <v>2372</v>
      </c>
      <c r="G23" s="113"/>
      <c r="H23" s="176" t="s">
        <v>592</v>
      </c>
      <c r="I23" s="181">
        <f t="shared" ref="I23:J23" si="11">IF(ISBLANK(I11),"0",I11)</f>
        <v>3413</v>
      </c>
      <c r="J23" s="182">
        <f t="shared" si="11"/>
        <v>3038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0.40291732544499415</v>
      </c>
      <c r="C29" s="184">
        <f>C17/SUM(C17:C23)*100</f>
        <v>0.38068472151251914</v>
      </c>
      <c r="D29" s="253"/>
      <c r="E29" s="253"/>
      <c r="G29" s="113"/>
      <c r="H29" s="174" t="s">
        <v>593</v>
      </c>
      <c r="I29" s="184">
        <f>I17/SUM(I17:I23)*100</f>
        <v>0.24951314508276531</v>
      </c>
      <c r="J29" s="184">
        <f>J17/SUM(J17:J23)*100</f>
        <v>0.21293186180422266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9.9250267761513751</v>
      </c>
      <c r="C30" s="185">
        <f>C18/SUM(C17:C23)*100</f>
        <v>1.8421052631578945</v>
      </c>
      <c r="D30" s="253"/>
      <c r="E30" s="253"/>
      <c r="G30" s="113"/>
      <c r="H30" s="175" t="s">
        <v>594</v>
      </c>
      <c r="I30" s="185">
        <f>I18/SUM(I17:I23)*100</f>
        <v>2.7233446932814021</v>
      </c>
      <c r="J30" s="185">
        <f>J18/SUM(J17:J23)*100</f>
        <v>0.9386996161228407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16.835823940429439</v>
      </c>
      <c r="C31" s="185">
        <f>C19/SUM(C17:C23)*100</f>
        <v>11.027082268778743</v>
      </c>
      <c r="D31" s="253"/>
      <c r="E31" s="253"/>
      <c r="G31" s="113"/>
      <c r="H31" s="175" t="s">
        <v>595</v>
      </c>
      <c r="I31" s="185">
        <f>I19/SUM(I17:I23)*100</f>
        <v>9.6305988315481983</v>
      </c>
      <c r="J31" s="185">
        <f>J19/SUM(J17:J23)*100</f>
        <v>4.153670825335892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23.578313867496302</v>
      </c>
      <c r="C32" s="185">
        <f>C20/SUM(C17:C23)*100</f>
        <v>24.458354624425141</v>
      </c>
      <c r="D32" s="253"/>
      <c r="E32" s="253"/>
      <c r="G32" s="113"/>
      <c r="H32" s="175" t="s">
        <v>596</v>
      </c>
      <c r="I32" s="185">
        <f>I20/SUM(I17:I23)*100</f>
        <v>22.77568159688413</v>
      </c>
      <c r="J32" s="185">
        <f>J20/SUM(J17:J23)*100</f>
        <v>20.20753358925144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39.465497016371707</v>
      </c>
      <c r="C33" s="185">
        <f>C21/SUM(C17:C23)*100</f>
        <v>50.738375063873278</v>
      </c>
      <c r="D33" s="253"/>
      <c r="E33" s="253"/>
      <c r="G33" s="113"/>
      <c r="H33" s="175" t="s">
        <v>597</v>
      </c>
      <c r="I33" s="185">
        <f>I21/SUM(I17:I23)*100</f>
        <v>48.679406037000973</v>
      </c>
      <c r="J33" s="185">
        <f>J21/SUM(J17:J23)*100</f>
        <v>59.360004798464495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4.5187943081552513</v>
      </c>
      <c r="C34" s="185">
        <f>C22/SUM(C17:C23)*100</f>
        <v>5.4931016862544713</v>
      </c>
      <c r="D34" s="253"/>
      <c r="E34" s="253"/>
      <c r="G34" s="113"/>
      <c r="H34" s="175" t="s">
        <v>598</v>
      </c>
      <c r="I34" s="185">
        <f>I22/SUM(I17:I23)*100</f>
        <v>5.5562317429406036</v>
      </c>
      <c r="J34" s="185">
        <f>J22/SUM(J17:J23)*100</f>
        <v>6.0160748560460648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5.2736267659509357</v>
      </c>
      <c r="C35" s="186">
        <f>C23/SUM(C17:C23)*100</f>
        <v>6.0602963719979561</v>
      </c>
      <c r="D35" s="253"/>
      <c r="E35" s="253"/>
      <c r="G35" s="113"/>
      <c r="H35" s="176" t="s">
        <v>599</v>
      </c>
      <c r="I35" s="186">
        <f>I23/SUM(I17:I23)*100</f>
        <v>10.385223953261928</v>
      </c>
      <c r="J35" s="186">
        <f>J23/SUM(J17:J23)*100</f>
        <v>9.1110844529750477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0.40291732544499415</v>
      </c>
      <c r="C41" s="184">
        <f t="shared" si="12"/>
        <v>0.38068472151251914</v>
      </c>
      <c r="G41" s="113"/>
      <c r="H41" s="174" t="s">
        <v>601</v>
      </c>
      <c r="I41" s="184">
        <f t="shared" ref="I41:J41" si="13">I29</f>
        <v>0.24951314508276531</v>
      </c>
      <c r="J41" s="184">
        <f t="shared" si="13"/>
        <v>0.21293186180422266</v>
      </c>
    </row>
    <row r="42" spans="1:12" x14ac:dyDescent="0.25">
      <c r="A42" s="175" t="s">
        <v>602</v>
      </c>
      <c r="B42" s="185">
        <f t="shared" si="12"/>
        <v>9.9250267761513751</v>
      </c>
      <c r="C42" s="185">
        <f t="shared" si="12"/>
        <v>1.8421052631578945</v>
      </c>
      <c r="G42" s="113"/>
      <c r="H42" s="175" t="s">
        <v>602</v>
      </c>
      <c r="I42" s="185">
        <f t="shared" ref="I42:J42" si="14">I30</f>
        <v>2.7233446932814021</v>
      </c>
      <c r="J42" s="185">
        <f t="shared" si="14"/>
        <v>0.9386996161228407</v>
      </c>
    </row>
    <row r="43" spans="1:12" x14ac:dyDescent="0.25">
      <c r="A43" s="175" t="s">
        <v>603</v>
      </c>
      <c r="B43" s="185">
        <f t="shared" si="12"/>
        <v>16.835823940429439</v>
      </c>
      <c r="C43" s="185">
        <f t="shared" si="12"/>
        <v>11.027082268778743</v>
      </c>
      <c r="G43" s="113"/>
      <c r="H43" s="175" t="s">
        <v>603</v>
      </c>
      <c r="I43" s="185">
        <f t="shared" ref="I43:J43" si="15">I31</f>
        <v>9.6305988315481983</v>
      </c>
      <c r="J43" s="185">
        <f t="shared" si="15"/>
        <v>4.153670825335892</v>
      </c>
    </row>
    <row r="44" spans="1:12" x14ac:dyDescent="0.25">
      <c r="A44" s="175" t="s">
        <v>604</v>
      </c>
      <c r="B44" s="185">
        <f t="shared" si="12"/>
        <v>23.578313867496302</v>
      </c>
      <c r="C44" s="185">
        <f t="shared" si="12"/>
        <v>24.458354624425141</v>
      </c>
      <c r="G44" s="113"/>
      <c r="H44" s="175" t="s">
        <v>604</v>
      </c>
      <c r="I44" s="185">
        <f t="shared" ref="I44:J44" si="16">I32</f>
        <v>22.77568159688413</v>
      </c>
      <c r="J44" s="185">
        <f t="shared" si="16"/>
        <v>20.20753358925144</v>
      </c>
    </row>
    <row r="45" spans="1:12" x14ac:dyDescent="0.25">
      <c r="A45" s="175" t="s">
        <v>605</v>
      </c>
      <c r="B45" s="185">
        <f t="shared" si="12"/>
        <v>39.465497016371707</v>
      </c>
      <c r="C45" s="185">
        <f t="shared" si="12"/>
        <v>50.738375063873278</v>
      </c>
      <c r="G45" s="113"/>
      <c r="H45" s="175" t="s">
        <v>605</v>
      </c>
      <c r="I45" s="185">
        <f t="shared" ref="I45:J45" si="17">I33</f>
        <v>48.679406037000973</v>
      </c>
      <c r="J45" s="185">
        <f t="shared" si="17"/>
        <v>59.360004798464495</v>
      </c>
    </row>
    <row r="46" spans="1:12" x14ac:dyDescent="0.25">
      <c r="A46" s="175" t="s">
        <v>606</v>
      </c>
      <c r="B46" s="185">
        <f t="shared" si="12"/>
        <v>4.5187943081552513</v>
      </c>
      <c r="C46" s="185">
        <f t="shared" si="12"/>
        <v>5.4931016862544713</v>
      </c>
      <c r="G46" s="113"/>
      <c r="H46" s="175" t="s">
        <v>606</v>
      </c>
      <c r="I46" s="185">
        <f t="shared" ref="I46:J46" si="18">I34</f>
        <v>5.5562317429406036</v>
      </c>
      <c r="J46" s="185">
        <f t="shared" si="18"/>
        <v>6.0160748560460648</v>
      </c>
    </row>
    <row r="47" spans="1:12" x14ac:dyDescent="0.25">
      <c r="A47" s="176" t="s">
        <v>607</v>
      </c>
      <c r="B47" s="186">
        <f t="shared" si="12"/>
        <v>5.2736267659509357</v>
      </c>
      <c r="C47" s="186">
        <f t="shared" si="12"/>
        <v>6.0602963719979561</v>
      </c>
      <c r="G47" s="113"/>
      <c r="H47" s="176" t="s">
        <v>607</v>
      </c>
      <c r="I47" s="186">
        <f t="shared" ref="I47:J47" si="19">I35</f>
        <v>10.385223953261928</v>
      </c>
      <c r="J47" s="186">
        <f t="shared" si="19"/>
        <v>9.1110844529750477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25711</v>
      </c>
      <c r="C5" s="207">
        <v>23405</v>
      </c>
      <c r="D5" s="253"/>
      <c r="E5" s="253"/>
      <c r="F5" s="1003"/>
      <c r="H5" s="174" t="s">
        <v>624</v>
      </c>
      <c r="I5" s="207">
        <v>11197</v>
      </c>
      <c r="J5" s="207">
        <v>9725</v>
      </c>
    </row>
    <row r="6" spans="1:10" ht="15" customHeight="1" x14ac:dyDescent="0.25">
      <c r="A6" s="175" t="s">
        <v>625</v>
      </c>
      <c r="B6" s="208">
        <v>5222</v>
      </c>
      <c r="C6" s="208">
        <v>6105</v>
      </c>
      <c r="D6" s="253"/>
      <c r="E6" s="253"/>
      <c r="F6" s="1003"/>
      <c r="H6" s="175" t="s">
        <v>625</v>
      </c>
      <c r="I6" s="208">
        <v>9156</v>
      </c>
      <c r="J6" s="208">
        <v>10819</v>
      </c>
    </row>
    <row r="7" spans="1:10" ht="15" customHeight="1" x14ac:dyDescent="0.25">
      <c r="A7" s="176" t="s">
        <v>626</v>
      </c>
      <c r="B7" s="209">
        <v>8281</v>
      </c>
      <c r="C7" s="209">
        <v>9630</v>
      </c>
      <c r="D7" s="253"/>
      <c r="E7" s="253"/>
      <c r="F7" s="1003"/>
      <c r="H7" s="175" t="s">
        <v>626</v>
      </c>
      <c r="I7" s="208">
        <v>12397</v>
      </c>
      <c r="J7" s="208">
        <v>12689</v>
      </c>
    </row>
    <row r="8" spans="1:10" x14ac:dyDescent="0.25">
      <c r="D8" s="253"/>
      <c r="E8" s="253"/>
      <c r="F8" s="1003"/>
      <c r="H8" s="176" t="s">
        <v>2351</v>
      </c>
      <c r="I8" s="209">
        <v>114</v>
      </c>
      <c r="J8" s="209">
        <v>111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25711</v>
      </c>
      <c r="C13" s="178">
        <f>IF(ISBLANK(C5),"0",C5)</f>
        <v>23405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5222</v>
      </c>
      <c r="C14" s="180">
        <f t="shared" si="0"/>
        <v>6105</v>
      </c>
      <c r="D14" s="253"/>
      <c r="E14" s="253"/>
      <c r="F14" s="1003"/>
      <c r="H14" s="174" t="s">
        <v>624</v>
      </c>
      <c r="I14" s="177">
        <f>IF(ISBLANK(I5),"0",I5)</f>
        <v>11197</v>
      </c>
      <c r="J14" s="178">
        <f>IF(ISBLANK(J5),"0",J5)</f>
        <v>9725</v>
      </c>
    </row>
    <row r="15" spans="1:10" ht="15" customHeight="1" x14ac:dyDescent="0.25">
      <c r="A15" s="176" t="s">
        <v>626</v>
      </c>
      <c r="B15" s="181">
        <f t="shared" si="0"/>
        <v>8281</v>
      </c>
      <c r="C15" s="182">
        <f t="shared" si="0"/>
        <v>9630</v>
      </c>
      <c r="D15" s="253"/>
      <c r="E15" s="253"/>
      <c r="F15" s="1003"/>
      <c r="H15" s="175" t="s">
        <v>625</v>
      </c>
      <c r="I15" s="179">
        <f t="shared" ref="I15:J15" si="1">IF(ISBLANK(I6),"0",I6)</f>
        <v>9156</v>
      </c>
      <c r="J15" s="180">
        <f t="shared" si="1"/>
        <v>10819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12397</v>
      </c>
      <c r="J16" s="180">
        <f t="shared" si="2"/>
        <v>12689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114</v>
      </c>
      <c r="J17" s="182">
        <f t="shared" si="3"/>
        <v>111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65.565869332381283</v>
      </c>
      <c r="C21" s="184">
        <f>C13/SUM(C13:C15)*100</f>
        <v>59.798160449667861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13.316672616922528</v>
      </c>
      <c r="C22" s="185">
        <f>C14/SUM(C13:C15)*100</f>
        <v>15.597853857945834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21.117458050696179</v>
      </c>
      <c r="C23" s="186">
        <f>C15/SUM(C13:C15)*100</f>
        <v>24.603985692386303</v>
      </c>
      <c r="D23" s="253"/>
      <c r="E23" s="253"/>
      <c r="F23" s="1003"/>
      <c r="H23" s="174" t="s">
        <v>629</v>
      </c>
      <c r="I23" s="184">
        <f>I14/SUM(I14:I17)*100</f>
        <v>34.070715676728334</v>
      </c>
      <c r="J23" s="184">
        <f>J14/SUM(J14:J17)*100</f>
        <v>29.165666986564297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27.860272638753653</v>
      </c>
      <c r="J24" s="185">
        <f>J15/SUM(J14:J17)*100</f>
        <v>32.446617082533592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37.722127555988315</v>
      </c>
      <c r="J25" s="185">
        <f>J16/SUM(J14:J17)*100</f>
        <v>38.054822456813817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0.34688412852969819</v>
      </c>
      <c r="J26" s="186">
        <f>J17/SUM(J14:J17)*100</f>
        <v>0.33289347408829173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65.565869332381283</v>
      </c>
      <c r="C29" s="189">
        <f t="shared" si="4"/>
        <v>59.798160449667861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13.316672616922528</v>
      </c>
      <c r="C30" s="192">
        <f t="shared" si="4"/>
        <v>15.597853857945834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21.117458050696179</v>
      </c>
      <c r="C31" s="195">
        <f t="shared" si="4"/>
        <v>24.603985692386303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34.070715676728334</v>
      </c>
      <c r="J32" s="189">
        <f>J23</f>
        <v>29.165666986564297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27.860272638753653</v>
      </c>
      <c r="J33" s="192">
        <f t="shared" si="5"/>
        <v>32.446617082533592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37.722127555988315</v>
      </c>
      <c r="J34" s="192">
        <f t="shared" si="6"/>
        <v>38.054822456813817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0.34688412852969819</v>
      </c>
      <c r="J35" s="195">
        <f t="shared" si="7"/>
        <v>0.33289347408829173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2231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77649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74.38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12</v>
      </c>
      <c r="E5" s="28"/>
      <c r="J5" s="654" t="s">
        <v>542</v>
      </c>
      <c r="K5" s="669">
        <f>IF(ISBLANK(B5),"",B5)</f>
        <v>19</v>
      </c>
      <c r="L5" s="618">
        <f>IF(ISBLANK(C5),"",C5)</f>
        <v>12</v>
      </c>
      <c r="N5" s="28"/>
    </row>
    <row r="6" spans="1:15" x14ac:dyDescent="0.25">
      <c r="A6" s="656" t="s">
        <v>543</v>
      </c>
      <c r="B6" s="657">
        <v>16</v>
      </c>
      <c r="C6" s="657">
        <v>16</v>
      </c>
      <c r="E6" s="44"/>
      <c r="J6" s="656" t="s">
        <v>543</v>
      </c>
      <c r="K6" s="670">
        <f t="shared" ref="K6:K10" si="0">IF(ISBLANK(B6),"",B6)</f>
        <v>16</v>
      </c>
      <c r="L6" s="619">
        <f t="shared" ref="L6:L10" si="1">IF(ISBLANK(C6),"",C6)</f>
        <v>16</v>
      </c>
      <c r="N6" s="44"/>
    </row>
    <row r="7" spans="1:15" x14ac:dyDescent="0.25">
      <c r="A7" s="656" t="s">
        <v>641</v>
      </c>
      <c r="B7" s="657">
        <v>98</v>
      </c>
      <c r="C7" s="657">
        <v>75</v>
      </c>
      <c r="E7" s="44"/>
      <c r="J7" s="656" t="s">
        <v>641</v>
      </c>
      <c r="K7" s="670">
        <f t="shared" si="0"/>
        <v>98</v>
      </c>
      <c r="L7" s="619">
        <f t="shared" si="1"/>
        <v>75</v>
      </c>
      <c r="N7" s="44"/>
    </row>
    <row r="8" spans="1:15" x14ac:dyDescent="0.25">
      <c r="A8" s="650" t="s">
        <v>642</v>
      </c>
      <c r="B8" s="651">
        <v>96</v>
      </c>
      <c r="C8" s="651">
        <v>70</v>
      </c>
      <c r="E8" s="21"/>
      <c r="J8" s="650" t="s">
        <v>642</v>
      </c>
      <c r="K8" s="670">
        <f t="shared" si="0"/>
        <v>96</v>
      </c>
      <c r="L8" s="619">
        <f t="shared" si="1"/>
        <v>70</v>
      </c>
      <c r="N8" s="21"/>
    </row>
    <row r="9" spans="1:15" x14ac:dyDescent="0.25">
      <c r="A9" s="650" t="s">
        <v>643</v>
      </c>
      <c r="B9" s="651">
        <v>196</v>
      </c>
      <c r="C9" s="651">
        <v>79</v>
      </c>
      <c r="E9" s="21"/>
      <c r="J9" s="650" t="s">
        <v>643</v>
      </c>
      <c r="K9" s="670">
        <f t="shared" si="0"/>
        <v>196</v>
      </c>
      <c r="L9" s="619">
        <f t="shared" si="1"/>
        <v>79</v>
      </c>
      <c r="N9" s="21"/>
    </row>
    <row r="10" spans="1:15" x14ac:dyDescent="0.25">
      <c r="A10" s="652" t="s">
        <v>365</v>
      </c>
      <c r="B10" s="653">
        <v>2665</v>
      </c>
      <c r="C10" s="653">
        <v>287</v>
      </c>
      <c r="J10" s="652" t="s">
        <v>365</v>
      </c>
      <c r="K10" s="671">
        <f t="shared" si="0"/>
        <v>2665</v>
      </c>
      <c r="L10" s="620">
        <f t="shared" si="1"/>
        <v>287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7.43</v>
      </c>
      <c r="C15" s="197"/>
      <c r="D15" s="253"/>
      <c r="E15" s="211"/>
      <c r="F15" s="253"/>
      <c r="G15" s="253"/>
      <c r="J15" s="673" t="s">
        <v>488</v>
      </c>
      <c r="K15" s="674">
        <f>B15</f>
        <v>7.43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1.95</v>
      </c>
      <c r="C18" s="197"/>
      <c r="D18" s="255"/>
      <c r="E18" s="256"/>
      <c r="F18" s="253"/>
      <c r="G18" s="253"/>
      <c r="J18" s="678" t="s">
        <v>501</v>
      </c>
      <c r="K18" s="674">
        <f>B18</f>
        <v>1.95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6.7</v>
      </c>
      <c r="C19" s="198"/>
      <c r="D19" s="255"/>
      <c r="E19" s="256"/>
      <c r="F19" s="253"/>
      <c r="G19" s="253"/>
      <c r="J19" s="672" t="s">
        <v>502</v>
      </c>
      <c r="K19" s="676">
        <f>B19</f>
        <v>6.7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4.3600000000000003</v>
      </c>
      <c r="C21" s="253"/>
      <c r="D21" s="253"/>
      <c r="E21" s="253"/>
      <c r="F21" s="253"/>
      <c r="G21" s="253"/>
      <c r="J21" s="661" t="s">
        <v>498</v>
      </c>
      <c r="K21" s="679">
        <f>B21</f>
        <v>4.3600000000000003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4</v>
      </c>
      <c r="C32" s="655">
        <v>11</v>
      </c>
      <c r="E32" s="28"/>
      <c r="J32" s="654" t="s">
        <v>542</v>
      </c>
      <c r="K32" s="669">
        <f>IF(ISBLANK(B32),"",B32)</f>
        <v>4</v>
      </c>
      <c r="L32" s="618">
        <f>IF(ISBLANK(C32),"",C32)</f>
        <v>11</v>
      </c>
      <c r="N32" s="28"/>
    </row>
    <row r="33" spans="1:15" x14ac:dyDescent="0.25">
      <c r="A33" s="656" t="s">
        <v>543</v>
      </c>
      <c r="B33" s="657">
        <v>8</v>
      </c>
      <c r="C33" s="657">
        <v>8</v>
      </c>
      <c r="E33" s="44"/>
      <c r="J33" s="656" t="s">
        <v>543</v>
      </c>
      <c r="K33" s="670">
        <f t="shared" ref="K33:K37" si="2">IF(ISBLANK(B33),"",B33)</f>
        <v>8</v>
      </c>
      <c r="L33" s="619">
        <f t="shared" ref="L33:L37" si="3">IF(ISBLANK(C33),"",C33)</f>
        <v>8</v>
      </c>
      <c r="N33" s="44"/>
    </row>
    <row r="34" spans="1:15" x14ac:dyDescent="0.25">
      <c r="A34" s="656" t="s">
        <v>641</v>
      </c>
      <c r="B34" s="657">
        <v>48</v>
      </c>
      <c r="C34" s="657">
        <v>36</v>
      </c>
      <c r="E34" s="44"/>
      <c r="J34" s="656" t="s">
        <v>641</v>
      </c>
      <c r="K34" s="670">
        <f t="shared" si="2"/>
        <v>48</v>
      </c>
      <c r="L34" s="619">
        <f t="shared" si="3"/>
        <v>36</v>
      </c>
      <c r="N34" s="44"/>
    </row>
    <row r="35" spans="1:15" x14ac:dyDescent="0.25">
      <c r="A35" s="650" t="s">
        <v>642</v>
      </c>
      <c r="B35" s="651">
        <v>67</v>
      </c>
      <c r="C35" s="651">
        <v>59</v>
      </c>
      <c r="E35" s="21"/>
      <c r="J35" s="650" t="s">
        <v>642</v>
      </c>
      <c r="K35" s="670">
        <f t="shared" si="2"/>
        <v>67</v>
      </c>
      <c r="L35" s="619">
        <f t="shared" si="3"/>
        <v>59</v>
      </c>
      <c r="N35" s="21"/>
    </row>
    <row r="36" spans="1:15" x14ac:dyDescent="0.25">
      <c r="A36" s="650" t="s">
        <v>643</v>
      </c>
      <c r="B36" s="651">
        <v>76</v>
      </c>
      <c r="C36" s="651">
        <v>56</v>
      </c>
      <c r="E36" s="21"/>
      <c r="J36" s="650" t="s">
        <v>643</v>
      </c>
      <c r="K36" s="670">
        <f t="shared" si="2"/>
        <v>76</v>
      </c>
      <c r="L36" s="619">
        <f t="shared" si="3"/>
        <v>56</v>
      </c>
      <c r="N36" s="21"/>
    </row>
    <row r="37" spans="1:15" x14ac:dyDescent="0.25">
      <c r="A37" s="652" t="s">
        <v>365</v>
      </c>
      <c r="B37" s="653">
        <v>378</v>
      </c>
      <c r="C37" s="653">
        <v>57</v>
      </c>
      <c r="J37" s="652" t="s">
        <v>365</v>
      </c>
      <c r="K37" s="671">
        <f t="shared" si="2"/>
        <v>378</v>
      </c>
      <c r="L37" s="620">
        <f t="shared" si="3"/>
        <v>57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1.68</v>
      </c>
      <c r="C42" s="197"/>
      <c r="D42" s="253"/>
      <c r="E42" s="211"/>
      <c r="F42" s="253"/>
      <c r="G42" s="253"/>
      <c r="J42" s="673" t="s">
        <v>488</v>
      </c>
      <c r="K42" s="674">
        <f>B42</f>
        <v>1.68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0.64</v>
      </c>
      <c r="C43" s="197"/>
      <c r="D43" s="253"/>
      <c r="E43" s="254"/>
      <c r="F43" s="253"/>
      <c r="G43" s="253"/>
      <c r="J43" s="675" t="s">
        <v>489</v>
      </c>
      <c r="K43" s="676">
        <f>B43</f>
        <v>0.64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0.59</v>
      </c>
      <c r="C45" s="197"/>
      <c r="D45" s="255"/>
      <c r="E45" s="256"/>
      <c r="F45" s="253"/>
      <c r="G45" s="253"/>
      <c r="J45" s="678" t="s">
        <v>501</v>
      </c>
      <c r="K45" s="674">
        <f>B45</f>
        <v>0.59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</v>
      </c>
      <c r="C46" s="198"/>
      <c r="D46" s="255"/>
      <c r="E46" s="256"/>
      <c r="F46" s="253"/>
      <c r="G46" s="253"/>
      <c r="J46" s="672" t="s">
        <v>502</v>
      </c>
      <c r="K46" s="676">
        <f>B46</f>
        <v>1.8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1.1599999999999999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1.1599999999999999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1280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1152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463</v>
      </c>
      <c r="D4" s="643">
        <v>1</v>
      </c>
      <c r="E4" s="643">
        <v>2500</v>
      </c>
      <c r="F4" s="643">
        <v>1</v>
      </c>
      <c r="G4" s="643">
        <v>16</v>
      </c>
      <c r="H4" s="643">
        <v>2400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1486</v>
      </c>
      <c r="D5" s="602">
        <v>1</v>
      </c>
      <c r="E5" s="602">
        <v>0</v>
      </c>
      <c r="F5" s="602">
        <v>1</v>
      </c>
      <c r="G5" s="602">
        <v>16</v>
      </c>
      <c r="H5" s="602">
        <v>2400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1280</v>
      </c>
      <c r="D6" s="617">
        <v>1</v>
      </c>
      <c r="E6" s="617">
        <v>1152</v>
      </c>
      <c r="F6" s="617">
        <v>1</v>
      </c>
      <c r="G6" s="617">
        <v>16</v>
      </c>
      <c r="H6" s="617">
        <v>2400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91.9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70.099999999999994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2588335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33334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15</v>
      </c>
      <c r="C4" s="600">
        <v>21</v>
      </c>
      <c r="D4" s="600">
        <v>90.3</v>
      </c>
      <c r="E4" s="600">
        <v>1.51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12</v>
      </c>
      <c r="C5" s="602">
        <v>17.5</v>
      </c>
      <c r="D5" s="751">
        <v>85.2</v>
      </c>
      <c r="E5" s="751">
        <v>1.29</v>
      </c>
      <c r="G5" s="647" t="s">
        <v>446</v>
      </c>
      <c r="H5" s="648">
        <f>IF(ISBLANK(B4),"",B4)</f>
        <v>15</v>
      </c>
      <c r="I5" s="648">
        <f>IF(ISBLANK(B5),"",B5)</f>
        <v>12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16.7</v>
      </c>
      <c r="D6" s="959">
        <v>91.9</v>
      </c>
      <c r="E6" s="959">
        <v>1.3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21</v>
      </c>
      <c r="I9" s="648">
        <f>IF(ISBLANK(C5),"",C5)</f>
        <v>17.5</v>
      </c>
      <c r="J9" s="649">
        <f>IF(ISBLANK(C6),"",C6)</f>
        <v>16.7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227</v>
      </c>
      <c r="C4" s="643">
        <v>2.8</v>
      </c>
      <c r="D4" s="643">
        <v>1.1000000000000001</v>
      </c>
      <c r="E4" s="643">
        <v>0.2</v>
      </c>
      <c r="F4" s="643">
        <v>0.9</v>
      </c>
      <c r="G4" s="643">
        <v>3.4</v>
      </c>
      <c r="H4" s="1066"/>
      <c r="I4" s="253"/>
      <c r="J4" s="253"/>
      <c r="K4" s="253"/>
    </row>
    <row r="5" spans="1:11" x14ac:dyDescent="0.25">
      <c r="A5" s="480">
        <v>2021</v>
      </c>
      <c r="B5" s="602">
        <v>221</v>
      </c>
      <c r="C5" s="602">
        <v>2.7</v>
      </c>
      <c r="D5" s="602">
        <v>1.1000000000000001</v>
      </c>
      <c r="E5" s="602">
        <v>0.17</v>
      </c>
      <c r="F5" s="602">
        <v>0.8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224</v>
      </c>
      <c r="C6" s="602">
        <v>2.9</v>
      </c>
      <c r="D6" s="602">
        <v>1.2</v>
      </c>
      <c r="E6" s="602">
        <v>0.18</v>
      </c>
      <c r="F6" s="602">
        <v>0.7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84.3</v>
      </c>
      <c r="C5" s="602">
        <v>67.599999999999994</v>
      </c>
      <c r="D5" s="602">
        <v>2</v>
      </c>
      <c r="E5" s="602">
        <v>2.4</v>
      </c>
      <c r="F5" s="253"/>
      <c r="G5" s="253"/>
      <c r="H5" s="253"/>
    </row>
    <row r="6" spans="1:8" x14ac:dyDescent="0.25">
      <c r="A6" s="360">
        <v>2021</v>
      </c>
      <c r="B6" s="602">
        <v>91.5</v>
      </c>
      <c r="C6" s="602">
        <v>77.7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97.7</v>
      </c>
      <c r="C7" s="1067">
        <v>70.099999999999994</v>
      </c>
      <c r="D7" s="1067">
        <v>1</v>
      </c>
      <c r="E7" s="1067">
        <v>1.3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9120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3214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295991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3812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8718</v>
      </c>
      <c r="C5" s="1034">
        <v>4205</v>
      </c>
      <c r="D5" s="600">
        <v>4513</v>
      </c>
      <c r="G5" s="871" t="s">
        <v>126</v>
      </c>
      <c r="H5" s="637">
        <f>IF(ISBLANK(D7),"",D7)</f>
        <v>4784</v>
      </c>
    </row>
    <row r="6" spans="1:17" x14ac:dyDescent="0.25">
      <c r="A6" s="641">
        <v>2021</v>
      </c>
      <c r="B6" s="1034">
        <v>8691</v>
      </c>
      <c r="C6" s="1034">
        <v>4195</v>
      </c>
      <c r="D6" s="602">
        <v>4496</v>
      </c>
      <c r="G6" s="635" t="s">
        <v>127</v>
      </c>
      <c r="H6" s="623">
        <f>IF(ISBLANK(C7),"",C7)</f>
        <v>4336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9120</v>
      </c>
      <c r="C7" s="1034">
        <v>4336</v>
      </c>
      <c r="D7" s="617">
        <v>4784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4336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5212</v>
      </c>
      <c r="C6" s="55">
        <v>2638</v>
      </c>
      <c r="D6" s="55">
        <v>2574</v>
      </c>
      <c r="E6" s="70">
        <v>6155</v>
      </c>
      <c r="F6" s="55">
        <v>3210</v>
      </c>
      <c r="G6" s="110">
        <v>2945</v>
      </c>
      <c r="H6" s="55">
        <v>3668</v>
      </c>
      <c r="I6" s="55">
        <v>1906</v>
      </c>
      <c r="J6" s="55">
        <v>1762</v>
      </c>
      <c r="K6" s="70">
        <v>14092</v>
      </c>
      <c r="L6" s="55">
        <v>7267</v>
      </c>
      <c r="M6" s="110">
        <v>6825</v>
      </c>
      <c r="N6" s="70">
        <v>14312</v>
      </c>
      <c r="O6" s="55">
        <v>7549</v>
      </c>
      <c r="P6" s="110">
        <v>6763</v>
      </c>
      <c r="Q6" s="70">
        <v>51638</v>
      </c>
      <c r="R6" s="55">
        <v>26953</v>
      </c>
      <c r="S6" s="110">
        <v>24685</v>
      </c>
      <c r="T6" s="70">
        <v>82067</v>
      </c>
      <c r="U6" s="55">
        <v>41586</v>
      </c>
      <c r="V6" s="160">
        <v>40481</v>
      </c>
    </row>
    <row r="7" spans="1:22" x14ac:dyDescent="0.25">
      <c r="A7" s="286">
        <v>2021</v>
      </c>
      <c r="B7" s="167">
        <v>5199</v>
      </c>
      <c r="C7" s="94">
        <v>2630</v>
      </c>
      <c r="D7" s="94">
        <v>2569</v>
      </c>
      <c r="E7" s="167">
        <v>6025</v>
      </c>
      <c r="F7" s="94">
        <v>3126</v>
      </c>
      <c r="G7" s="169">
        <v>2899</v>
      </c>
      <c r="H7" s="94">
        <v>3581</v>
      </c>
      <c r="I7" s="94">
        <v>1868</v>
      </c>
      <c r="J7" s="94">
        <v>1713</v>
      </c>
      <c r="K7" s="167">
        <v>13890</v>
      </c>
      <c r="L7" s="94">
        <v>7144</v>
      </c>
      <c r="M7" s="169">
        <v>6746</v>
      </c>
      <c r="N7" s="167">
        <v>14034</v>
      </c>
      <c r="O7" s="94">
        <v>7404</v>
      </c>
      <c r="P7" s="169">
        <v>6630</v>
      </c>
      <c r="Q7" s="167">
        <v>50790</v>
      </c>
      <c r="R7" s="94">
        <v>26526</v>
      </c>
      <c r="S7" s="169">
        <v>24264</v>
      </c>
      <c r="T7" s="212">
        <v>80765</v>
      </c>
      <c r="U7" s="58">
        <v>40927</v>
      </c>
      <c r="V7" s="160">
        <v>39838</v>
      </c>
    </row>
    <row r="8" spans="1:22" x14ac:dyDescent="0.25">
      <c r="A8" s="219">
        <v>2022</v>
      </c>
      <c r="B8" s="72">
        <v>5267</v>
      </c>
      <c r="C8" s="61">
        <v>2653</v>
      </c>
      <c r="D8" s="61">
        <v>2614</v>
      </c>
      <c r="E8" s="72">
        <v>5912</v>
      </c>
      <c r="F8" s="61">
        <v>3055</v>
      </c>
      <c r="G8" s="111">
        <v>2857</v>
      </c>
      <c r="H8" s="61">
        <v>3308</v>
      </c>
      <c r="I8" s="61">
        <v>1714</v>
      </c>
      <c r="J8" s="61">
        <v>1594</v>
      </c>
      <c r="K8" s="72">
        <v>13623</v>
      </c>
      <c r="L8" s="61">
        <v>6973</v>
      </c>
      <c r="M8" s="111">
        <v>6650</v>
      </c>
      <c r="N8" s="72">
        <v>12691</v>
      </c>
      <c r="O8" s="61">
        <v>6623</v>
      </c>
      <c r="P8" s="111">
        <v>6068</v>
      </c>
      <c r="Q8" s="72">
        <v>48507</v>
      </c>
      <c r="R8" s="61">
        <v>25168</v>
      </c>
      <c r="S8" s="111">
        <v>23339</v>
      </c>
      <c r="T8" s="72">
        <v>77649</v>
      </c>
      <c r="U8" s="61">
        <v>39197</v>
      </c>
      <c r="V8" s="111">
        <v>38452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5267</v>
      </c>
      <c r="C15" s="172">
        <f>E8</f>
        <v>5912</v>
      </c>
      <c r="D15" s="172">
        <f>H8</f>
        <v>3308</v>
      </c>
      <c r="E15" s="172">
        <f>K8</f>
        <v>13623</v>
      </c>
      <c r="F15" s="172">
        <f>N8</f>
        <v>12691</v>
      </c>
      <c r="G15" s="172">
        <f>Q8</f>
        <v>48507</v>
      </c>
      <c r="H15" s="334">
        <f>T8</f>
        <v>77649</v>
      </c>
      <c r="M15" s="172">
        <f>K8</f>
        <v>13623</v>
      </c>
      <c r="N15" s="172">
        <f>H15-E15-O15</f>
        <v>46063</v>
      </c>
      <c r="O15" s="172">
        <f>H15-(B15+C15+G15)</f>
        <v>17963</v>
      </c>
      <c r="P15" s="29"/>
      <c r="Q15" s="100">
        <f>M15/H15*100</f>
        <v>17.544334118919753</v>
      </c>
      <c r="R15" s="100">
        <f>N15/H15*100</f>
        <v>59.322077554121755</v>
      </c>
      <c r="S15" s="100">
        <f>O15/H15*100</f>
        <v>23.133588326958492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17.544334118919753</v>
      </c>
      <c r="R18" s="100">
        <f>N15/H15*100</f>
        <v>59.322077554121755</v>
      </c>
      <c r="S18" s="100">
        <f>O15/H15*100</f>
        <v>23.133588326958492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9.6</v>
      </c>
      <c r="C23" s="361"/>
      <c r="D23" s="361"/>
      <c r="E23" s="167">
        <v>9.5</v>
      </c>
      <c r="F23" s="361"/>
      <c r="G23" s="362"/>
      <c r="H23" s="167">
        <v>6.83</v>
      </c>
      <c r="I23" s="94">
        <v>10.81</v>
      </c>
      <c r="J23" s="169">
        <v>2.76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1.3</v>
      </c>
      <c r="C24" s="361"/>
      <c r="D24" s="361"/>
      <c r="E24" s="167">
        <v>6.5</v>
      </c>
      <c r="F24" s="361"/>
      <c r="G24" s="362"/>
      <c r="H24" s="167">
        <v>1.3</v>
      </c>
      <c r="I24" s="94">
        <v>0</v>
      </c>
      <c r="J24" s="169">
        <v>2.66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6.6</v>
      </c>
      <c r="C25" s="357"/>
      <c r="D25" s="357"/>
      <c r="E25" s="72">
        <v>5.3</v>
      </c>
      <c r="F25" s="357"/>
      <c r="G25" s="461"/>
      <c r="H25" s="72">
        <v>3.99</v>
      </c>
      <c r="I25" s="61">
        <v>5.26</v>
      </c>
      <c r="J25" s="111">
        <v>2.69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2.76</v>
      </c>
      <c r="C32" s="674">
        <f>IF(ISBLANK(I23),"",I23)</f>
        <v>10.81</v>
      </c>
      <c r="F32" s="700">
        <f>A23</f>
        <v>2020</v>
      </c>
      <c r="G32" s="674">
        <f>IF(ISBLANK(J23),"",J23)</f>
        <v>2.76</v>
      </c>
      <c r="H32" s="674">
        <f>IF(ISBLANK(I23),"",I23)</f>
        <v>10.81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2.66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2.66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2.69</v>
      </c>
      <c r="C34" s="676">
        <f t="shared" si="2"/>
        <v>5.26</v>
      </c>
      <c r="F34" s="702">
        <f t="shared" si="3"/>
        <v>2022</v>
      </c>
      <c r="G34" s="676">
        <f t="shared" si="4"/>
        <v>2.69</v>
      </c>
      <c r="H34" s="676">
        <f t="shared" si="5"/>
        <v>5.26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82</v>
      </c>
      <c r="C4" s="600">
        <v>3</v>
      </c>
      <c r="D4" s="600">
        <v>6</v>
      </c>
      <c r="E4" s="599">
        <v>2</v>
      </c>
      <c r="F4" s="600">
        <v>6.4</v>
      </c>
      <c r="G4" s="600">
        <v>0.4</v>
      </c>
    </row>
    <row r="5" spans="1:10" x14ac:dyDescent="0.25">
      <c r="A5" s="286">
        <v>2022</v>
      </c>
      <c r="B5" s="751">
        <v>71</v>
      </c>
      <c r="C5" s="751">
        <v>2</v>
      </c>
      <c r="D5" s="751">
        <v>4</v>
      </c>
      <c r="E5" s="753">
        <v>1</v>
      </c>
      <c r="F5" s="751">
        <v>5.5</v>
      </c>
      <c r="G5" s="751">
        <v>0.3</v>
      </c>
    </row>
    <row r="6" spans="1:10" x14ac:dyDescent="0.25">
      <c r="A6" s="218">
        <v>2023</v>
      </c>
      <c r="B6" s="752">
        <v>67</v>
      </c>
      <c r="C6" s="752">
        <v>0</v>
      </c>
      <c r="D6" s="752">
        <v>3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82</v>
      </c>
      <c r="C11" s="80">
        <f>IF(ISBLANK(D4),"",D4)</f>
        <v>6</v>
      </c>
      <c r="E11" s="103">
        <f>A4</f>
        <v>2021</v>
      </c>
      <c r="F11" s="80">
        <f>IF(ISBLANK(B4),"",B4)</f>
        <v>82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71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67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67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2</v>
      </c>
      <c r="E18" s="603">
        <f>A4</f>
        <v>2021</v>
      </c>
      <c r="F18" s="100">
        <f>IF(ISBLANK(C4),"",C4)</f>
        <v>3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2887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4.4000000000000004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738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498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2969</v>
      </c>
    </row>
    <row r="17" spans="2:3" x14ac:dyDescent="0.25">
      <c r="B17" s="253">
        <v>2022</v>
      </c>
      <c r="C17" s="1100">
        <v>2649</v>
      </c>
    </row>
    <row r="18" spans="2:3" x14ac:dyDescent="0.25">
      <c r="B18" s="253">
        <v>2023</v>
      </c>
      <c r="C18" s="1100">
        <v>2459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2969</v>
      </c>
    </row>
    <row r="22" spans="2:3" x14ac:dyDescent="0.25">
      <c r="B22" s="636">
        <f>B17</f>
        <v>2022</v>
      </c>
      <c r="C22" s="636">
        <f t="shared" ref="C22:C23" si="0">IF(ISBLANK(C17),"",C17)</f>
        <v>2649</v>
      </c>
    </row>
    <row r="23" spans="2:3" x14ac:dyDescent="0.25">
      <c r="B23" s="636">
        <f>B18</f>
        <v>2023</v>
      </c>
      <c r="C23" s="636">
        <f t="shared" si="0"/>
        <v>2459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46</v>
      </c>
      <c r="C5" s="55">
        <v>107</v>
      </c>
      <c r="D5" s="55">
        <v>75</v>
      </c>
      <c r="E5" s="269">
        <f>SUM(B5:D5)</f>
        <v>228</v>
      </c>
      <c r="F5" s="71">
        <v>3652</v>
      </c>
      <c r="G5" s="70">
        <v>0.3</v>
      </c>
      <c r="H5" s="55">
        <v>0.2</v>
      </c>
      <c r="I5" s="110">
        <v>0.4</v>
      </c>
      <c r="J5" s="71">
        <v>4.5999999999999996</v>
      </c>
    </row>
    <row r="6" spans="1:10" x14ac:dyDescent="0.25">
      <c r="A6" s="286">
        <v>2022</v>
      </c>
      <c r="B6" s="757">
        <v>56</v>
      </c>
      <c r="C6" s="758">
        <v>107</v>
      </c>
      <c r="D6" s="758">
        <v>81</v>
      </c>
      <c r="E6" s="270">
        <f>SUM(B6:D6)</f>
        <v>244</v>
      </c>
      <c r="F6" s="214">
        <v>3417</v>
      </c>
      <c r="G6" s="457">
        <v>0.4</v>
      </c>
      <c r="H6" s="458">
        <v>0.2</v>
      </c>
      <c r="I6" s="763">
        <v>0.5</v>
      </c>
      <c r="J6" s="214">
        <v>4.4000000000000004</v>
      </c>
    </row>
    <row r="7" spans="1:10" x14ac:dyDescent="0.25">
      <c r="A7" s="218">
        <v>2023</v>
      </c>
      <c r="B7" s="167">
        <v>78</v>
      </c>
      <c r="C7" s="94">
        <v>104</v>
      </c>
      <c r="D7" s="94">
        <v>76</v>
      </c>
      <c r="E7" s="447">
        <f>SUM(B7:D7)</f>
        <v>258</v>
      </c>
      <c r="F7" s="168">
        <v>2887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3652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3417</v>
      </c>
      <c r="C14" s="28"/>
      <c r="D14" s="28"/>
      <c r="F14" s="625" t="s">
        <v>1526</v>
      </c>
      <c r="G14" s="621">
        <f>IF(ISBLANK(B7),"",B7)</f>
        <v>78</v>
      </c>
      <c r="I14" s="625" t="s">
        <v>1529</v>
      </c>
      <c r="J14" s="621">
        <f>IF(ISBLANK(B7),"",B7)</f>
        <v>78</v>
      </c>
    </row>
    <row r="15" spans="1:10" x14ac:dyDescent="0.25">
      <c r="A15" s="624">
        <f t="shared" ref="A15" si="1">A7</f>
        <v>2023</v>
      </c>
      <c r="B15" s="623">
        <f t="shared" si="0"/>
        <v>2887</v>
      </c>
      <c r="C15" s="28"/>
      <c r="D15" s="28"/>
      <c r="F15" s="626" t="s">
        <v>1527</v>
      </c>
      <c r="G15" s="622">
        <f>IF(ISBLANK(C7),"",C7)</f>
        <v>104</v>
      </c>
      <c r="I15" s="626" t="s">
        <v>1538</v>
      </c>
      <c r="J15" s="622">
        <f>IF(ISBLANK(C7),"",C7)</f>
        <v>104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76</v>
      </c>
      <c r="I16" s="627" t="s">
        <v>1539</v>
      </c>
      <c r="J16" s="623">
        <f>IF(ISBLANK(D7),"",D7)</f>
        <v>76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98</v>
      </c>
      <c r="C6" s="759"/>
      <c r="D6" s="759"/>
      <c r="E6" s="457">
        <v>10.199999999999999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97</v>
      </c>
      <c r="C7" s="759"/>
      <c r="D7" s="759"/>
      <c r="E7" s="457">
        <v>10.3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102</v>
      </c>
      <c r="C8" s="760"/>
      <c r="D8" s="760"/>
      <c r="E8" s="601">
        <v>11.2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98</v>
      </c>
      <c r="C16" s="755"/>
      <c r="I16" s="700">
        <f>A6</f>
        <v>2020</v>
      </c>
      <c r="J16" s="674">
        <f>IF(ISBLANK(E6),"",E6)</f>
        <v>10.199999999999999</v>
      </c>
      <c r="K16" s="756"/>
    </row>
    <row r="17" spans="1:10" x14ac:dyDescent="0.25">
      <c r="A17" s="701">
        <f>A7</f>
        <v>2021</v>
      </c>
      <c r="B17" s="853">
        <f>IF(ISBLANK(B7),"",B7)</f>
        <v>97</v>
      </c>
      <c r="C17" s="755"/>
      <c r="I17" s="701">
        <f>A7</f>
        <v>2021</v>
      </c>
      <c r="J17" s="853">
        <f>IF(ISBLANK(E7),"",E7)</f>
        <v>10.3</v>
      </c>
    </row>
    <row r="18" spans="1:10" x14ac:dyDescent="0.25">
      <c r="A18" s="702">
        <f>A8</f>
        <v>2022</v>
      </c>
      <c r="B18" s="676">
        <f>IF(ISBLANK(B8),"",B8)</f>
        <v>102</v>
      </c>
      <c r="C18" s="755"/>
      <c r="I18" s="702">
        <f>A8</f>
        <v>2022</v>
      </c>
      <c r="J18" s="676">
        <f>IF(ISBLANK(E8),"",E8)</f>
        <v>11.2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104</v>
      </c>
      <c r="D5" s="449">
        <f>IF(ISBLANK(B5),"",A5)</f>
        <v>2021</v>
      </c>
      <c r="E5" s="618">
        <f>IF(ISBLANK(B5),"",B5)</f>
        <v>104</v>
      </c>
      <c r="K5" s="217">
        <v>2020</v>
      </c>
      <c r="L5" s="655">
        <v>5.9</v>
      </c>
    </row>
    <row r="6" spans="1:12" x14ac:dyDescent="0.25">
      <c r="A6" s="229">
        <v>2022</v>
      </c>
      <c r="B6" s="602">
        <v>97</v>
      </c>
      <c r="D6" s="450">
        <f>IF(ISBLANK(B6),"",A6)</f>
        <v>2022</v>
      </c>
      <c r="E6" s="619">
        <f>IF(ISBLANK(B6),"",B6)</f>
        <v>97</v>
      </c>
      <c r="K6" s="286">
        <v>2021</v>
      </c>
      <c r="L6" s="657">
        <v>5.9</v>
      </c>
    </row>
    <row r="7" spans="1:12" x14ac:dyDescent="0.25">
      <c r="A7" s="123">
        <v>2023</v>
      </c>
      <c r="B7" s="617">
        <v>93</v>
      </c>
      <c r="D7" s="379">
        <f>IF(ISBLANK(B7),"",A7)</f>
        <v>2023</v>
      </c>
      <c r="E7" s="620">
        <f>IF(ISBLANK(B7),"",B7)</f>
        <v>93</v>
      </c>
      <c r="K7" s="219">
        <v>2022</v>
      </c>
      <c r="L7" s="617">
        <v>5.2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</v>
      </c>
      <c r="C4" s="643">
        <v>150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</v>
      </c>
      <c r="C5" s="602">
        <v>141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132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26</v>
      </c>
      <c r="C5" s="643">
        <v>3134</v>
      </c>
      <c r="D5" s="643">
        <v>335</v>
      </c>
      <c r="E5" s="869">
        <v>10.6</v>
      </c>
      <c r="F5" s="1039">
        <v>10.1</v>
      </c>
      <c r="G5" s="1039">
        <v>11.1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25</v>
      </c>
      <c r="C6" s="657">
        <v>3202</v>
      </c>
      <c r="D6" s="657">
        <v>348</v>
      </c>
      <c r="E6" s="657">
        <v>10.8</v>
      </c>
      <c r="F6" s="657">
        <v>10.199999999999999</v>
      </c>
      <c r="G6" s="657">
        <v>11.3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24</v>
      </c>
      <c r="C7" s="617">
        <v>3214</v>
      </c>
      <c r="D7" s="617">
        <v>380</v>
      </c>
      <c r="E7" s="617">
        <v>11.7</v>
      </c>
      <c r="F7" s="617">
        <v>11.1</v>
      </c>
      <c r="G7" s="617">
        <v>12.4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21.5</v>
      </c>
      <c r="C4" s="655">
        <v>663</v>
      </c>
      <c r="D4" s="655">
        <v>4.8</v>
      </c>
      <c r="E4" s="655">
        <v>511</v>
      </c>
      <c r="F4" s="655">
        <v>0.6</v>
      </c>
      <c r="G4" s="655">
        <v>88</v>
      </c>
      <c r="H4" s="655">
        <v>5</v>
      </c>
      <c r="I4" s="655">
        <v>95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19.600000000000001</v>
      </c>
      <c r="C5" s="602">
        <v>694</v>
      </c>
      <c r="D5" s="602">
        <v>5.0999999999999996</v>
      </c>
      <c r="E5" s="602">
        <v>482</v>
      </c>
      <c r="F5" s="602">
        <v>0.6</v>
      </c>
      <c r="G5" s="602">
        <v>75</v>
      </c>
      <c r="H5" s="602">
        <v>3</v>
      </c>
      <c r="I5" s="602">
        <v>97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738</v>
      </c>
      <c r="D6" s="617"/>
      <c r="E6" s="617">
        <v>498</v>
      </c>
      <c r="F6" s="617"/>
      <c r="G6" s="617">
        <v>70</v>
      </c>
      <c r="H6" s="617">
        <v>2</v>
      </c>
      <c r="I6" s="617">
        <v>94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732</v>
      </c>
      <c r="C4" s="1006">
        <v>370</v>
      </c>
      <c r="D4" s="1006">
        <v>362</v>
      </c>
      <c r="E4" s="1005">
        <v>1663</v>
      </c>
      <c r="F4" s="1006">
        <v>867</v>
      </c>
      <c r="G4" s="1006">
        <v>796</v>
      </c>
      <c r="H4" s="1007">
        <v>8.9</v>
      </c>
      <c r="I4" s="1007">
        <v>20.3</v>
      </c>
      <c r="J4" s="1007">
        <v>-11.4</v>
      </c>
      <c r="K4" s="70">
        <v>1034</v>
      </c>
      <c r="L4" s="55">
        <v>500</v>
      </c>
      <c r="M4" s="110">
        <v>534</v>
      </c>
      <c r="N4" s="55">
        <v>1287</v>
      </c>
      <c r="O4" s="55">
        <v>592</v>
      </c>
      <c r="P4" s="110">
        <v>695</v>
      </c>
    </row>
    <row r="5" spans="1:17" x14ac:dyDescent="0.25">
      <c r="A5" s="286">
        <v>2021</v>
      </c>
      <c r="B5" s="1008">
        <v>770</v>
      </c>
      <c r="C5" s="1009">
        <v>394</v>
      </c>
      <c r="D5" s="1009">
        <v>376</v>
      </c>
      <c r="E5" s="1008">
        <v>1887</v>
      </c>
      <c r="F5" s="1009">
        <v>983</v>
      </c>
      <c r="G5" s="1009">
        <v>904</v>
      </c>
      <c r="H5" s="1010">
        <v>9.5</v>
      </c>
      <c r="I5" s="1010">
        <v>23.4</v>
      </c>
      <c r="J5" s="1010">
        <v>-13.8</v>
      </c>
      <c r="K5" s="212">
        <v>1212</v>
      </c>
      <c r="L5" s="58">
        <v>541</v>
      </c>
      <c r="M5" s="160">
        <v>671</v>
      </c>
      <c r="N5" s="58">
        <v>1515</v>
      </c>
      <c r="O5" s="58">
        <v>679</v>
      </c>
      <c r="P5" s="160">
        <v>836</v>
      </c>
    </row>
    <row r="6" spans="1:17" x14ac:dyDescent="0.25">
      <c r="A6" s="219">
        <v>2022</v>
      </c>
      <c r="B6" s="1011">
        <v>752</v>
      </c>
      <c r="C6" s="1012">
        <v>380</v>
      </c>
      <c r="D6" s="1012">
        <v>372</v>
      </c>
      <c r="E6" s="1011">
        <v>1537</v>
      </c>
      <c r="F6" s="1012">
        <v>786</v>
      </c>
      <c r="G6" s="1012">
        <v>751</v>
      </c>
      <c r="H6" s="1013">
        <v>9.6999999999999993</v>
      </c>
      <c r="I6" s="1013">
        <v>19.8</v>
      </c>
      <c r="J6" s="1013">
        <v>-10.1</v>
      </c>
      <c r="K6" s="1014">
        <v>1518</v>
      </c>
      <c r="L6" s="1015">
        <v>709</v>
      </c>
      <c r="M6" s="1016">
        <v>809</v>
      </c>
      <c r="N6" s="1015">
        <v>1768</v>
      </c>
      <c r="O6" s="1015">
        <v>818</v>
      </c>
      <c r="P6" s="1016">
        <v>950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362</v>
      </c>
      <c r="C13" s="319">
        <f>IF(ISBLANK(C4),"",C4)</f>
        <v>370</v>
      </c>
      <c r="D13" s="364"/>
      <c r="E13" s="322">
        <f>A4</f>
        <v>2020</v>
      </c>
      <c r="F13" s="319">
        <f>IF(ISBLANK(G4),"",G4)</f>
        <v>796</v>
      </c>
      <c r="G13" s="319">
        <f>IF(ISBLANK(F4),"",F4)</f>
        <v>867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376</v>
      </c>
      <c r="C14" s="320">
        <f t="shared" ref="C14:C15" si="2">IF(ISBLANK(C5),"",C5)</f>
        <v>394</v>
      </c>
      <c r="D14" s="364"/>
      <c r="E14" s="323">
        <f t="shared" ref="E14:E15" si="3">A5</f>
        <v>2021</v>
      </c>
      <c r="F14" s="320">
        <f t="shared" ref="F14:F15" si="4">IF(ISBLANK(G5),"",G5)</f>
        <v>904</v>
      </c>
      <c r="G14" s="320">
        <f t="shared" ref="G14:G15" si="5">IF(ISBLANK(F5),"",F5)</f>
        <v>983</v>
      </c>
      <c r="H14" s="389"/>
      <c r="I14" s="389"/>
      <c r="J14" s="48"/>
      <c r="K14" s="325" t="s">
        <v>536</v>
      </c>
      <c r="L14" s="328">
        <f>IF(ISBLANK(K4),"",K4)</f>
        <v>1034</v>
      </c>
      <c r="M14" s="328">
        <f>IF(ISBLANK(K5),"",K5)</f>
        <v>1212</v>
      </c>
      <c r="N14" s="328">
        <f>IF(ISBLANK(K6),"",K6)</f>
        <v>1518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372</v>
      </c>
      <c r="C15" s="321">
        <f t="shared" si="2"/>
        <v>380</v>
      </c>
      <c r="E15" s="324">
        <f t="shared" si="3"/>
        <v>2022</v>
      </c>
      <c r="F15" s="321">
        <f t="shared" si="4"/>
        <v>751</v>
      </c>
      <c r="G15" s="321">
        <f t="shared" si="5"/>
        <v>786</v>
      </c>
      <c r="H15" s="211"/>
      <c r="I15" s="211"/>
      <c r="J15" s="28"/>
      <c r="K15" s="326" t="s">
        <v>535</v>
      </c>
      <c r="L15" s="329">
        <f>IF(ISBLANK(N4),"",N4)</f>
        <v>1287</v>
      </c>
      <c r="M15" s="329">
        <f>IF(ISBLANK(N5),"",N5)</f>
        <v>1515</v>
      </c>
      <c r="N15" s="329">
        <f>IF(ISBLANK(N6),"",N6)</f>
        <v>1768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1034</v>
      </c>
      <c r="M19" s="328">
        <f>IF(ISBLANK(K5),"",K5)</f>
        <v>1212</v>
      </c>
      <c r="N19" s="328">
        <f>IF(ISBLANK(K6),"",K6)</f>
        <v>1518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1287</v>
      </c>
      <c r="M20" s="329">
        <f>IF(ISBLANK(N5),"",N5)</f>
        <v>1515</v>
      </c>
      <c r="N20" s="329">
        <f>IF(ISBLANK(N6),"",N6)</f>
        <v>1768</v>
      </c>
      <c r="O20" s="364"/>
    </row>
    <row r="21" spans="1:15" x14ac:dyDescent="0.25">
      <c r="A21" s="322">
        <f>A4</f>
        <v>2020</v>
      </c>
      <c r="B21" s="319">
        <f>IF(ISBLANK(D4),"",D4)</f>
        <v>362</v>
      </c>
      <c r="C21" s="319">
        <f>IF(ISBLANK(C4),"",C4)</f>
        <v>370</v>
      </c>
      <c r="E21" s="322">
        <f>A4</f>
        <v>2020</v>
      </c>
      <c r="F21" s="319">
        <f>IF(ISBLANK(G4),"",G4)</f>
        <v>796</v>
      </c>
      <c r="G21" s="319">
        <f>IF(ISBLANK(F4),"",F4)</f>
        <v>867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376</v>
      </c>
      <c r="C22" s="320">
        <f t="shared" ref="C22:C23" si="8">IF(ISBLANK(C5),"",C5)</f>
        <v>394</v>
      </c>
      <c r="E22" s="323">
        <f t="shared" ref="E22:E23" si="9">A5</f>
        <v>2021</v>
      </c>
      <c r="F22" s="320">
        <f t="shared" ref="F22:F23" si="10">IF(ISBLANK(G5),"",G5)</f>
        <v>904</v>
      </c>
      <c r="G22" s="320">
        <f t="shared" ref="G22:G23" si="11">IF(ISBLANK(F5),"",F5)</f>
        <v>983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372</v>
      </c>
      <c r="C23" s="321">
        <f t="shared" si="8"/>
        <v>380</v>
      </c>
      <c r="E23" s="324">
        <f t="shared" si="9"/>
        <v>2022</v>
      </c>
      <c r="F23" s="321">
        <f t="shared" si="10"/>
        <v>751</v>
      </c>
      <c r="G23" s="321">
        <f t="shared" si="11"/>
        <v>786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16</v>
      </c>
      <c r="C5" s="611"/>
      <c r="D5" s="611"/>
      <c r="E5" s="599">
        <v>71</v>
      </c>
      <c r="F5" s="616"/>
      <c r="G5" s="945"/>
      <c r="H5" s="599">
        <v>423</v>
      </c>
      <c r="I5" s="616">
        <v>118</v>
      </c>
      <c r="J5" s="616">
        <v>305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73</v>
      </c>
      <c r="F6" s="1028"/>
      <c r="G6" s="980"/>
      <c r="H6" s="1034">
        <v>398</v>
      </c>
      <c r="I6" s="1028">
        <v>122</v>
      </c>
      <c r="J6" s="1028">
        <v>276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41</v>
      </c>
      <c r="F7" s="1028"/>
      <c r="G7" s="980"/>
      <c r="H7" s="1034">
        <v>334</v>
      </c>
      <c r="I7" s="1028">
        <v>100</v>
      </c>
      <c r="J7" s="1028">
        <v>234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100</v>
      </c>
    </row>
    <row r="15" spans="1:12" ht="30" x14ac:dyDescent="0.25">
      <c r="A15" s="833" t="s">
        <v>1543</v>
      </c>
      <c r="B15" s="623">
        <f>IF(ISBLANK(J7),"",J7)</f>
        <v>234</v>
      </c>
    </row>
    <row r="17" spans="1:2" x14ac:dyDescent="0.25">
      <c r="A17" s="625" t="s">
        <v>1540</v>
      </c>
      <c r="B17" s="621">
        <f>IF(ISBLANK(I7),"",I7)</f>
        <v>100</v>
      </c>
    </row>
    <row r="18" spans="1:2" x14ac:dyDescent="0.25">
      <c r="A18" s="627" t="s">
        <v>1541</v>
      </c>
      <c r="B18" s="623">
        <f>IF(ISBLANK(J7),"",J7)</f>
        <v>234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71.599999999999994</v>
      </c>
      <c r="C6" s="614">
        <v>28.3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66.599999999999994</v>
      </c>
      <c r="C10" s="614">
        <v>30.2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63.4</v>
      </c>
      <c r="C14" s="73">
        <v>39.799999999999997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1185.2090000000001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498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19948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218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17543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102926.95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1170.519</v>
      </c>
      <c r="C5" s="611">
        <v>679.56100000000004</v>
      </c>
      <c r="D5" s="751">
        <v>22911</v>
      </c>
      <c r="E5" s="751">
        <v>28</v>
      </c>
      <c r="G5" s="358">
        <v>2014</v>
      </c>
      <c r="H5" s="70">
        <v>99909.85</v>
      </c>
      <c r="I5" s="55">
        <v>39570.18</v>
      </c>
      <c r="J5" s="55">
        <v>60339.67</v>
      </c>
      <c r="K5" s="71">
        <v>45</v>
      </c>
    </row>
    <row r="6" spans="1:12" x14ac:dyDescent="0.25">
      <c r="A6" s="286">
        <v>2021</v>
      </c>
      <c r="B6" s="601">
        <v>1170.519</v>
      </c>
      <c r="C6" s="612">
        <v>679.56100000000004</v>
      </c>
      <c r="D6" s="959">
        <v>21504</v>
      </c>
      <c r="E6" s="959">
        <v>27</v>
      </c>
      <c r="G6" s="480">
        <v>2017</v>
      </c>
      <c r="H6" s="212">
        <v>102697.7</v>
      </c>
      <c r="I6" s="58">
        <v>42272.59</v>
      </c>
      <c r="J6" s="58">
        <v>60425.11</v>
      </c>
      <c r="K6" s="214">
        <v>46</v>
      </c>
    </row>
    <row r="7" spans="1:12" x14ac:dyDescent="0.25">
      <c r="A7" s="218">
        <v>2022</v>
      </c>
      <c r="B7" s="601">
        <v>1185.2090000000001</v>
      </c>
      <c r="C7" s="612">
        <v>680.29899999999998</v>
      </c>
      <c r="D7" s="959">
        <v>20591</v>
      </c>
      <c r="E7" s="959">
        <v>27</v>
      </c>
      <c r="G7" s="482">
        <v>2020</v>
      </c>
      <c r="H7" s="72">
        <v>102926.95</v>
      </c>
      <c r="I7" s="61">
        <v>42322.59</v>
      </c>
      <c r="J7" s="61">
        <v>60604.36</v>
      </c>
      <c r="K7" s="73">
        <v>46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680.29899999999998</v>
      </c>
      <c r="D14" s="631">
        <f>A5</f>
        <v>2020</v>
      </c>
      <c r="E14" s="625">
        <f>IF(ISBLANK(D5),"",D5)</f>
        <v>22911</v>
      </c>
      <c r="F14" s="211"/>
      <c r="G14" s="634" t="s">
        <v>925</v>
      </c>
      <c r="H14" s="621">
        <f>IF(ISBLANK(J7),"",J7)</f>
        <v>60604.36</v>
      </c>
      <c r="I14" s="211"/>
      <c r="J14" s="211"/>
    </row>
    <row r="15" spans="1:12" x14ac:dyDescent="0.25">
      <c r="A15" s="870" t="s">
        <v>16</v>
      </c>
      <c r="B15" s="630">
        <f>IF(ISBLANK(B7),"",B7)</f>
        <v>1185.2090000000001</v>
      </c>
      <c r="D15" s="632">
        <f t="shared" ref="D15:D16" si="0">A6</f>
        <v>2021</v>
      </c>
      <c r="E15" s="626">
        <f>IF(ISBLANK(D6),"",D6)</f>
        <v>21504</v>
      </c>
      <c r="F15" s="211"/>
      <c r="G15" s="635" t="s">
        <v>926</v>
      </c>
      <c r="H15" s="623">
        <f>IF(ISBLANK(I7),"",I7)</f>
        <v>42322.59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20591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680.29899999999998</v>
      </c>
      <c r="F19" s="253"/>
      <c r="G19" s="634" t="s">
        <v>529</v>
      </c>
      <c r="H19" s="621">
        <f>IF(ISBLANK(J7),"",J7)</f>
        <v>60604.36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1185.2090000000001</v>
      </c>
      <c r="F20" s="253"/>
      <c r="G20" s="635" t="s">
        <v>528</v>
      </c>
      <c r="H20" s="623">
        <f>IF(ISBLANK(I7),"",I7)</f>
        <v>42322.59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19762</v>
      </c>
      <c r="D5" s="1093">
        <v>484</v>
      </c>
      <c r="E5" s="1092">
        <v>17423</v>
      </c>
      <c r="F5" s="1093">
        <v>195</v>
      </c>
    </row>
    <row r="6" spans="1:9" x14ac:dyDescent="0.25">
      <c r="A6" s="218">
        <v>2021</v>
      </c>
      <c r="B6" s="1092">
        <v>1.2</v>
      </c>
      <c r="C6" s="1092">
        <v>19771</v>
      </c>
      <c r="D6" s="1093">
        <v>484</v>
      </c>
      <c r="E6" s="1092">
        <v>17458</v>
      </c>
      <c r="F6" s="1093">
        <v>204</v>
      </c>
    </row>
    <row r="7" spans="1:9" x14ac:dyDescent="0.25">
      <c r="A7" s="219">
        <v>2022</v>
      </c>
      <c r="B7" s="73">
        <v>2.2000000000000002</v>
      </c>
      <c r="C7" s="73">
        <v>19948</v>
      </c>
      <c r="D7" s="73">
        <v>498</v>
      </c>
      <c r="E7" s="73">
        <v>17543</v>
      </c>
      <c r="F7" s="73">
        <v>218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42756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35878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6878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232350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207422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24928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25255</v>
      </c>
      <c r="C5" s="458">
        <v>22235</v>
      </c>
      <c r="D5" s="458">
        <v>3020</v>
      </c>
      <c r="E5" s="457">
        <v>133723</v>
      </c>
      <c r="F5" s="458">
        <v>125174</v>
      </c>
      <c r="G5" s="458">
        <v>8549</v>
      </c>
      <c r="H5" s="457">
        <v>5.6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28060</v>
      </c>
      <c r="C6" s="458">
        <v>24832</v>
      </c>
      <c r="D6" s="458">
        <v>3228</v>
      </c>
      <c r="E6" s="457">
        <v>151189</v>
      </c>
      <c r="F6" s="458">
        <v>140339</v>
      </c>
      <c r="G6" s="458">
        <v>10850</v>
      </c>
      <c r="H6" s="457">
        <v>5.7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42756</v>
      </c>
      <c r="C7" s="612">
        <v>35878</v>
      </c>
      <c r="D7" s="612">
        <v>6878</v>
      </c>
      <c r="E7" s="601">
        <v>232350</v>
      </c>
      <c r="F7" s="612">
        <v>207422</v>
      </c>
      <c r="G7" s="612">
        <v>24928</v>
      </c>
      <c r="H7" s="947">
        <v>5.8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25255</v>
      </c>
      <c r="C14" s="674">
        <f t="shared" ref="C14:D14" si="0">IF(ISBLANK(C5),"",C5)</f>
        <v>22235</v>
      </c>
      <c r="D14" s="669">
        <f t="shared" si="0"/>
        <v>3020</v>
      </c>
      <c r="F14" s="884">
        <f>A5</f>
        <v>2020</v>
      </c>
      <c r="G14" s="674">
        <f>IF(ISBLANK(E5),"",E5)</f>
        <v>133723</v>
      </c>
      <c r="H14" s="674">
        <f t="shared" ref="H14:I16" si="1">IF(ISBLANK(F5),"",F5)</f>
        <v>125174</v>
      </c>
      <c r="I14" s="669">
        <f t="shared" si="1"/>
        <v>8549</v>
      </c>
      <c r="J14" s="756"/>
      <c r="K14" s="884">
        <f>A5</f>
        <v>2020</v>
      </c>
      <c r="L14" s="674">
        <f>IF(ISBLANK(H5),"",H5)</f>
        <v>5.6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28060</v>
      </c>
      <c r="C15" s="879">
        <f t="shared" si="3"/>
        <v>24832</v>
      </c>
      <c r="D15" s="886">
        <f t="shared" si="3"/>
        <v>3228</v>
      </c>
      <c r="F15" s="890">
        <f t="shared" ref="F15:F16" si="4">A6</f>
        <v>2021</v>
      </c>
      <c r="G15" s="853">
        <f t="shared" ref="G15:G16" si="5">IF(ISBLANK(E6),"",E6)</f>
        <v>151189</v>
      </c>
      <c r="H15" s="853">
        <f t="shared" si="1"/>
        <v>140339</v>
      </c>
      <c r="I15" s="670">
        <f t="shared" si="1"/>
        <v>10850</v>
      </c>
      <c r="J15" s="211"/>
      <c r="K15" s="890">
        <f t="shared" ref="K15:K16" si="6">A6</f>
        <v>2021</v>
      </c>
      <c r="L15" s="853">
        <f t="shared" ref="L15:M16" si="7">IF(ISBLANK(H6),"",H6)</f>
        <v>5.7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42756</v>
      </c>
      <c r="C16" s="888">
        <f t="shared" si="3"/>
        <v>35878</v>
      </c>
      <c r="D16" s="889">
        <f t="shared" si="3"/>
        <v>6878</v>
      </c>
      <c r="F16" s="891">
        <f t="shared" si="4"/>
        <v>2022</v>
      </c>
      <c r="G16" s="676">
        <f t="shared" si="5"/>
        <v>232350</v>
      </c>
      <c r="H16" s="676">
        <f t="shared" si="1"/>
        <v>207422</v>
      </c>
      <c r="I16" s="671">
        <f t="shared" si="1"/>
        <v>24928</v>
      </c>
      <c r="J16" s="211"/>
      <c r="K16" s="891">
        <f t="shared" si="6"/>
        <v>2022</v>
      </c>
      <c r="L16" s="676">
        <f t="shared" si="7"/>
        <v>5.8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25255</v>
      </c>
      <c r="C22" s="674">
        <f t="shared" ref="C22:D22" si="8">IF(ISBLANK(C5),"",C5)</f>
        <v>22235</v>
      </c>
      <c r="D22" s="669">
        <f t="shared" si="8"/>
        <v>3020</v>
      </c>
      <c r="F22" s="884">
        <f>A5</f>
        <v>2020</v>
      </c>
      <c r="G22" s="674">
        <f>IF(ISBLANK(E5),"",E5)</f>
        <v>133723</v>
      </c>
      <c r="H22" s="674">
        <f t="shared" ref="H22:I24" si="9">IF(ISBLANK(F5),"",F5)</f>
        <v>125174</v>
      </c>
      <c r="I22" s="669">
        <f t="shared" si="9"/>
        <v>8549</v>
      </c>
      <c r="J22" s="756"/>
      <c r="K22" s="884">
        <f>A5</f>
        <v>2020</v>
      </c>
      <c r="L22" s="674">
        <f>IF(ISBLANK(H5),"",H5)</f>
        <v>5.6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28060</v>
      </c>
      <c r="C23" s="853">
        <f t="shared" si="11"/>
        <v>24832</v>
      </c>
      <c r="D23" s="670">
        <f t="shared" si="11"/>
        <v>3228</v>
      </c>
      <c r="F23" s="890">
        <f t="shared" ref="F23:F24" si="12">A6</f>
        <v>2021</v>
      </c>
      <c r="G23" s="853">
        <f t="shared" ref="G23:G24" si="13">IF(ISBLANK(E6),"",E6)</f>
        <v>151189</v>
      </c>
      <c r="H23" s="853">
        <f t="shared" si="9"/>
        <v>140339</v>
      </c>
      <c r="I23" s="670">
        <f t="shared" si="9"/>
        <v>10850</v>
      </c>
      <c r="J23" s="211"/>
      <c r="K23" s="890">
        <f t="shared" ref="K23:K24" si="14">A6</f>
        <v>2021</v>
      </c>
      <c r="L23" s="853">
        <f t="shared" ref="L23:M24" si="15">IF(ISBLANK(H6),"",H6)</f>
        <v>5.7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42756</v>
      </c>
      <c r="C24" s="676">
        <f t="shared" si="11"/>
        <v>35878</v>
      </c>
      <c r="D24" s="671">
        <f t="shared" si="11"/>
        <v>6878</v>
      </c>
      <c r="F24" s="891">
        <f t="shared" si="12"/>
        <v>2022</v>
      </c>
      <c r="G24" s="676">
        <f t="shared" si="13"/>
        <v>232350</v>
      </c>
      <c r="H24" s="676">
        <f t="shared" si="9"/>
        <v>207422</v>
      </c>
      <c r="I24" s="671">
        <f t="shared" si="9"/>
        <v>24928</v>
      </c>
      <c r="J24" s="211"/>
      <c r="K24" s="891">
        <f t="shared" si="14"/>
        <v>2022</v>
      </c>
      <c r="L24" s="676">
        <f t="shared" si="15"/>
        <v>5.8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202</v>
      </c>
      <c r="C3" s="71">
        <v>75</v>
      </c>
      <c r="D3" s="71">
        <v>12.5</v>
      </c>
      <c r="F3" s="105" t="s">
        <v>537</v>
      </c>
      <c r="G3" s="97">
        <f>IF(ISBLANK(B3),"",B3)</f>
        <v>202</v>
      </c>
      <c r="H3" s="97">
        <f>IF(ISBLANK(B4),"",B4)</f>
        <v>300</v>
      </c>
      <c r="I3" s="97">
        <f>IF(ISBLANK(B5),"",B5)</f>
        <v>225</v>
      </c>
      <c r="J3" s="365"/>
    </row>
    <row r="4" spans="1:12" x14ac:dyDescent="0.25">
      <c r="A4" s="286">
        <v>2021</v>
      </c>
      <c r="B4" s="214">
        <v>300</v>
      </c>
      <c r="C4" s="214">
        <v>51</v>
      </c>
      <c r="D4" s="214">
        <v>16.7</v>
      </c>
      <c r="F4" s="130" t="s">
        <v>538</v>
      </c>
      <c r="G4" s="98">
        <f>IF(ISBLANK(C3),"",C3)</f>
        <v>75</v>
      </c>
      <c r="H4" s="98">
        <f>IF(ISBLANK(C4),"",C4)</f>
        <v>51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225</v>
      </c>
      <c r="C5" s="168">
        <v>63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202</v>
      </c>
      <c r="H8" s="97">
        <f>IF(ISBLANK(B4),"",B4)</f>
        <v>300</v>
      </c>
      <c r="I8" s="97">
        <f>IF(ISBLANK(B5),"",B5)</f>
        <v>225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75</v>
      </c>
      <c r="H9" s="98">
        <f>IF(ISBLANK(C4),"",C4)</f>
        <v>51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12.5</v>
      </c>
      <c r="H13" s="132">
        <f>IF(ISBLANK(D4),"",D4)</f>
        <v>16.7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1858</v>
      </c>
      <c r="C4" s="110">
        <v>1869</v>
      </c>
      <c r="E4" s="29" t="s">
        <v>540</v>
      </c>
      <c r="F4" s="163">
        <f>B4/($B$22+$C$22)*100</f>
        <v>2.3928189674046028</v>
      </c>
      <c r="G4" s="163">
        <f>C4/($B$22+$C$22)*100</f>
        <v>2.4069852799134566</v>
      </c>
      <c r="J4" s="29" t="s">
        <v>540</v>
      </c>
      <c r="K4" s="163">
        <f>G4</f>
        <v>2.4069852799134566</v>
      </c>
    </row>
    <row r="5" spans="1:11" x14ac:dyDescent="0.25">
      <c r="A5" s="202" t="s">
        <v>541</v>
      </c>
      <c r="B5" s="212">
        <v>1879</v>
      </c>
      <c r="C5" s="160">
        <v>1911</v>
      </c>
      <c r="E5" s="29" t="s">
        <v>541</v>
      </c>
      <c r="F5" s="163">
        <f t="shared" ref="F5:G21" si="0">B5/($B$22+$C$22)*100</f>
        <v>2.4198637458305967</v>
      </c>
      <c r="G5" s="163">
        <f t="shared" si="0"/>
        <v>2.4610748367654445</v>
      </c>
      <c r="J5" s="29" t="s">
        <v>541</v>
      </c>
      <c r="K5" s="163">
        <f t="shared" ref="K5:K21" si="1">G5</f>
        <v>2.4610748367654445</v>
      </c>
    </row>
    <row r="6" spans="1:11" x14ac:dyDescent="0.25">
      <c r="A6" s="202" t="s">
        <v>542</v>
      </c>
      <c r="B6" s="212">
        <v>1734</v>
      </c>
      <c r="C6" s="160">
        <v>1928</v>
      </c>
      <c r="E6" s="29" t="s">
        <v>542</v>
      </c>
      <c r="F6" s="163">
        <f t="shared" si="0"/>
        <v>2.2331259900320677</v>
      </c>
      <c r="G6" s="163">
        <f t="shared" si="0"/>
        <v>2.4829682288245825</v>
      </c>
      <c r="J6" s="29" t="s">
        <v>542</v>
      </c>
      <c r="K6" s="163">
        <f t="shared" si="1"/>
        <v>2.4829682288245825</v>
      </c>
    </row>
    <row r="7" spans="1:11" x14ac:dyDescent="0.25">
      <c r="A7" s="202" t="s">
        <v>543</v>
      </c>
      <c r="B7" s="212">
        <v>1991</v>
      </c>
      <c r="C7" s="160">
        <v>2145</v>
      </c>
      <c r="E7" s="29" t="s">
        <v>543</v>
      </c>
      <c r="F7" s="163">
        <f t="shared" si="0"/>
        <v>2.5641025641025639</v>
      </c>
      <c r="G7" s="163">
        <f t="shared" si="0"/>
        <v>2.7624309392265194</v>
      </c>
      <c r="J7" s="29" t="s">
        <v>543</v>
      </c>
      <c r="K7" s="163">
        <f t="shared" si="1"/>
        <v>2.7624309392265194</v>
      </c>
    </row>
    <row r="8" spans="1:11" x14ac:dyDescent="0.25">
      <c r="A8" s="202" t="s">
        <v>544</v>
      </c>
      <c r="B8" s="212">
        <v>2009</v>
      </c>
      <c r="C8" s="160">
        <v>2169</v>
      </c>
      <c r="E8" s="29" t="s">
        <v>544</v>
      </c>
      <c r="F8" s="163">
        <f t="shared" si="0"/>
        <v>2.587283802753416</v>
      </c>
      <c r="G8" s="163">
        <f t="shared" si="0"/>
        <v>2.7933392574276552</v>
      </c>
      <c r="J8" s="29" t="s">
        <v>544</v>
      </c>
      <c r="K8" s="163">
        <f t="shared" si="1"/>
        <v>2.7933392574276552</v>
      </c>
    </row>
    <row r="9" spans="1:11" x14ac:dyDescent="0.25">
      <c r="A9" s="202" t="s">
        <v>545</v>
      </c>
      <c r="B9" s="212">
        <v>2068</v>
      </c>
      <c r="C9" s="160">
        <v>2309</v>
      </c>
      <c r="E9" s="29" t="s">
        <v>545</v>
      </c>
      <c r="F9" s="163">
        <f t="shared" si="0"/>
        <v>2.6632667516645414</v>
      </c>
      <c r="G9" s="163">
        <f t="shared" si="0"/>
        <v>2.9736377802676146</v>
      </c>
      <c r="J9" s="29" t="s">
        <v>545</v>
      </c>
      <c r="K9" s="163">
        <f t="shared" si="1"/>
        <v>2.9736377802676146</v>
      </c>
    </row>
    <row r="10" spans="1:11" x14ac:dyDescent="0.25">
      <c r="A10" s="202" t="s">
        <v>546</v>
      </c>
      <c r="B10" s="212">
        <v>2035</v>
      </c>
      <c r="C10" s="160">
        <v>2337</v>
      </c>
      <c r="E10" s="29" t="s">
        <v>546</v>
      </c>
      <c r="F10" s="163">
        <f t="shared" si="0"/>
        <v>2.62076781413798</v>
      </c>
      <c r="G10" s="163">
        <f t="shared" si="0"/>
        <v>3.0096974848356064</v>
      </c>
      <c r="J10" s="29" t="s">
        <v>546</v>
      </c>
      <c r="K10" s="163">
        <f t="shared" si="1"/>
        <v>3.0096974848356064</v>
      </c>
    </row>
    <row r="11" spans="1:11" x14ac:dyDescent="0.25">
      <c r="A11" s="202" t="s">
        <v>547</v>
      </c>
      <c r="B11" s="212">
        <v>2077</v>
      </c>
      <c r="C11" s="160">
        <v>2362</v>
      </c>
      <c r="E11" s="29" t="s">
        <v>547</v>
      </c>
      <c r="F11" s="163">
        <f t="shared" si="0"/>
        <v>2.6748573709899679</v>
      </c>
      <c r="G11" s="163">
        <f t="shared" si="0"/>
        <v>3.0418936496284563</v>
      </c>
      <c r="J11" s="29" t="s">
        <v>547</v>
      </c>
      <c r="K11" s="163">
        <f t="shared" si="1"/>
        <v>3.0418936496284563</v>
      </c>
    </row>
    <row r="12" spans="1:11" x14ac:dyDescent="0.25">
      <c r="A12" s="202" t="s">
        <v>548</v>
      </c>
      <c r="B12" s="212">
        <v>2235</v>
      </c>
      <c r="C12" s="160">
        <v>2430</v>
      </c>
      <c r="E12" s="29" t="s">
        <v>548</v>
      </c>
      <c r="F12" s="163">
        <f t="shared" si="0"/>
        <v>2.8783371324807789</v>
      </c>
      <c r="G12" s="163">
        <f t="shared" si="0"/>
        <v>3.1294672178650078</v>
      </c>
      <c r="J12" s="29" t="s">
        <v>548</v>
      </c>
      <c r="K12" s="163">
        <f t="shared" si="1"/>
        <v>3.1294672178650078</v>
      </c>
    </row>
    <row r="13" spans="1:11" x14ac:dyDescent="0.25">
      <c r="A13" s="202" t="s">
        <v>549</v>
      </c>
      <c r="B13" s="212">
        <v>2668</v>
      </c>
      <c r="C13" s="160">
        <v>2771</v>
      </c>
      <c r="E13" s="29" t="s">
        <v>549</v>
      </c>
      <c r="F13" s="163">
        <f t="shared" si="0"/>
        <v>3.4359747066929387</v>
      </c>
      <c r="G13" s="163">
        <f t="shared" si="0"/>
        <v>3.5686229056394807</v>
      </c>
      <c r="J13" s="29" t="s">
        <v>549</v>
      </c>
      <c r="K13" s="163">
        <f t="shared" si="1"/>
        <v>3.5686229056394807</v>
      </c>
    </row>
    <row r="14" spans="1:11" x14ac:dyDescent="0.25">
      <c r="A14" s="202" t="s">
        <v>550</v>
      </c>
      <c r="B14" s="212">
        <v>2696</v>
      </c>
      <c r="C14" s="160">
        <v>2842</v>
      </c>
      <c r="E14" s="29" t="s">
        <v>550</v>
      </c>
      <c r="F14" s="163">
        <f t="shared" si="0"/>
        <v>3.4720344112609305</v>
      </c>
      <c r="G14" s="163">
        <f t="shared" si="0"/>
        <v>3.6600600136511736</v>
      </c>
      <c r="J14" s="29" t="s">
        <v>550</v>
      </c>
      <c r="K14" s="163">
        <f t="shared" si="1"/>
        <v>3.6600600136511736</v>
      </c>
    </row>
    <row r="15" spans="1:11" x14ac:dyDescent="0.25">
      <c r="A15" s="202" t="s">
        <v>551</v>
      </c>
      <c r="B15" s="212">
        <v>2808</v>
      </c>
      <c r="C15" s="160">
        <v>2865</v>
      </c>
      <c r="E15" s="29" t="s">
        <v>551</v>
      </c>
      <c r="F15" s="163">
        <f t="shared" si="0"/>
        <v>3.6162732295328981</v>
      </c>
      <c r="G15" s="163">
        <f t="shared" si="0"/>
        <v>3.6896804852605958</v>
      </c>
      <c r="J15" s="29" t="s">
        <v>551</v>
      </c>
      <c r="K15" s="163">
        <f t="shared" si="1"/>
        <v>3.6896804852605958</v>
      </c>
    </row>
    <row r="16" spans="1:11" x14ac:dyDescent="0.25">
      <c r="A16" s="202" t="s">
        <v>552</v>
      </c>
      <c r="B16" s="212">
        <v>2752</v>
      </c>
      <c r="C16" s="160">
        <v>2938</v>
      </c>
      <c r="E16" s="29" t="s">
        <v>552</v>
      </c>
      <c r="F16" s="163">
        <f t="shared" si="0"/>
        <v>3.5441538203969141</v>
      </c>
      <c r="G16" s="163">
        <f t="shared" si="0"/>
        <v>3.7836932864557173</v>
      </c>
      <c r="J16" s="29" t="s">
        <v>552</v>
      </c>
      <c r="K16" s="163">
        <f t="shared" si="1"/>
        <v>3.7836932864557173</v>
      </c>
    </row>
    <row r="17" spans="1:11" x14ac:dyDescent="0.25">
      <c r="A17" s="202" t="s">
        <v>553</v>
      </c>
      <c r="B17" s="212">
        <v>3018</v>
      </c>
      <c r="C17" s="160">
        <v>2909</v>
      </c>
      <c r="E17" s="29" t="s">
        <v>553</v>
      </c>
      <c r="F17" s="163">
        <f t="shared" si="0"/>
        <v>3.8867210137928367</v>
      </c>
      <c r="G17" s="163">
        <f t="shared" si="0"/>
        <v>3.7463457352960119</v>
      </c>
      <c r="J17" s="29" t="s">
        <v>553</v>
      </c>
      <c r="K17" s="163">
        <f t="shared" si="1"/>
        <v>3.7463457352960119</v>
      </c>
    </row>
    <row r="18" spans="1:11" x14ac:dyDescent="0.25">
      <c r="A18" s="202" t="s">
        <v>554</v>
      </c>
      <c r="B18" s="212">
        <v>2734</v>
      </c>
      <c r="C18" s="160">
        <v>2575</v>
      </c>
      <c r="E18" s="29" t="s">
        <v>554</v>
      </c>
      <c r="F18" s="163">
        <f t="shared" si="0"/>
        <v>3.5209725817460624</v>
      </c>
      <c r="G18" s="163">
        <f t="shared" si="0"/>
        <v>3.3162049736635368</v>
      </c>
      <c r="J18" s="29" t="s">
        <v>554</v>
      </c>
      <c r="K18" s="163">
        <f t="shared" si="1"/>
        <v>3.3162049736635368</v>
      </c>
    </row>
    <row r="19" spans="1:11" x14ac:dyDescent="0.25">
      <c r="A19" s="202" t="s">
        <v>555</v>
      </c>
      <c r="B19" s="212">
        <v>1716</v>
      </c>
      <c r="C19" s="160">
        <v>1350</v>
      </c>
      <c r="E19" s="29" t="s">
        <v>555</v>
      </c>
      <c r="F19" s="163">
        <f t="shared" si="0"/>
        <v>2.2099447513812152</v>
      </c>
      <c r="G19" s="163">
        <f t="shared" si="0"/>
        <v>1.7385928988138935</v>
      </c>
      <c r="J19" s="29" t="s">
        <v>555</v>
      </c>
      <c r="K19" s="163">
        <f t="shared" si="1"/>
        <v>1.7385928988138935</v>
      </c>
    </row>
    <row r="20" spans="1:11" x14ac:dyDescent="0.25">
      <c r="A20" s="202" t="s">
        <v>556</v>
      </c>
      <c r="B20" s="212">
        <v>1349</v>
      </c>
      <c r="C20" s="160">
        <v>971</v>
      </c>
      <c r="E20" s="29" t="s">
        <v>556</v>
      </c>
      <c r="F20" s="163">
        <f t="shared" si="0"/>
        <v>1.7373050522221796</v>
      </c>
      <c r="G20" s="163">
        <f t="shared" si="0"/>
        <v>1.2504990405542891</v>
      </c>
      <c r="J20" s="29" t="s">
        <v>556</v>
      </c>
      <c r="K20" s="163">
        <f t="shared" si="1"/>
        <v>1.2504990405542891</v>
      </c>
    </row>
    <row r="21" spans="1:11" x14ac:dyDescent="0.25">
      <c r="A21" s="203" t="s">
        <v>557</v>
      </c>
      <c r="B21" s="72">
        <v>825</v>
      </c>
      <c r="C21" s="111">
        <v>516</v>
      </c>
      <c r="E21" s="31" t="s">
        <v>557</v>
      </c>
      <c r="F21" s="163">
        <f t="shared" si="0"/>
        <v>1.0624734381640459</v>
      </c>
      <c r="G21" s="163">
        <f t="shared" si="0"/>
        <v>0.66452884132442136</v>
      </c>
      <c r="J21" s="31" t="s">
        <v>557</v>
      </c>
      <c r="K21" s="210">
        <f t="shared" si="1"/>
        <v>0.66452884132442136</v>
      </c>
    </row>
    <row r="22" spans="1:11" x14ac:dyDescent="0.25">
      <c r="A22" s="309" t="s">
        <v>16</v>
      </c>
      <c r="B22" s="121">
        <f>SUM(B4:B21)</f>
        <v>38452</v>
      </c>
      <c r="C22" s="124">
        <f>SUM(C4:C21)</f>
        <v>39197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2727</v>
      </c>
      <c r="C3" s="110">
        <v>4270</v>
      </c>
      <c r="E3" s="297" t="s">
        <v>709</v>
      </c>
      <c r="F3" s="71">
        <v>46.65</v>
      </c>
      <c r="G3" s="71">
        <v>51.16</v>
      </c>
      <c r="K3" s="122" t="s">
        <v>16</v>
      </c>
      <c r="L3" s="71">
        <v>2.93</v>
      </c>
      <c r="M3" s="71">
        <v>2.67</v>
      </c>
    </row>
    <row r="4" spans="1:16" x14ac:dyDescent="0.25">
      <c r="A4" s="202" t="s">
        <v>704</v>
      </c>
      <c r="B4" s="212">
        <v>3600</v>
      </c>
      <c r="C4" s="160">
        <v>4870</v>
      </c>
      <c r="E4" s="298" t="s">
        <v>710</v>
      </c>
      <c r="F4" s="214">
        <v>42.67</v>
      </c>
      <c r="G4" s="214">
        <v>37.049999999999997</v>
      </c>
      <c r="K4" s="215" t="s">
        <v>212</v>
      </c>
      <c r="L4" s="214">
        <v>3.04</v>
      </c>
      <c r="M4" s="214">
        <v>2.68</v>
      </c>
      <c r="N4" s="211"/>
    </row>
    <row r="5" spans="1:16" x14ac:dyDescent="0.25">
      <c r="A5" s="202" t="s">
        <v>705</v>
      </c>
      <c r="B5" s="212">
        <v>2830</v>
      </c>
      <c r="C5" s="160">
        <v>2059</v>
      </c>
      <c r="E5" s="298" t="s">
        <v>711</v>
      </c>
      <c r="F5" s="214">
        <v>8.75</v>
      </c>
      <c r="G5" s="214">
        <v>9.43</v>
      </c>
      <c r="K5" s="123" t="s">
        <v>213</v>
      </c>
      <c r="L5" s="73">
        <v>2.83</v>
      </c>
      <c r="M5" s="73">
        <v>2.66</v>
      </c>
      <c r="N5" s="211"/>
    </row>
    <row r="6" spans="1:16" x14ac:dyDescent="0.25">
      <c r="A6" s="202" t="s">
        <v>706</v>
      </c>
      <c r="B6" s="212">
        <v>3496</v>
      </c>
      <c r="C6" s="160">
        <v>1896</v>
      </c>
      <c r="E6" s="298" t="s">
        <v>712</v>
      </c>
      <c r="F6" s="214">
        <v>1.48</v>
      </c>
      <c r="G6" s="214">
        <v>1.77</v>
      </c>
      <c r="K6" s="226"/>
      <c r="L6" s="164"/>
      <c r="M6" s="211"/>
    </row>
    <row r="7" spans="1:16" x14ac:dyDescent="0.25">
      <c r="A7" s="202" t="s">
        <v>707</v>
      </c>
      <c r="B7" s="212">
        <v>1405</v>
      </c>
      <c r="C7" s="160">
        <v>1348</v>
      </c>
      <c r="E7" s="299" t="s">
        <v>713</v>
      </c>
      <c r="F7" s="73">
        <v>0.45</v>
      </c>
      <c r="G7" s="73">
        <v>0.59</v>
      </c>
      <c r="K7" s="227"/>
      <c r="L7" s="211"/>
      <c r="M7" s="211"/>
    </row>
    <row r="8" spans="1:16" x14ac:dyDescent="0.25">
      <c r="A8" s="203" t="s">
        <v>708</v>
      </c>
      <c r="B8" s="72">
        <v>971</v>
      </c>
      <c r="C8" s="111">
        <v>1712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26.431445372949554</v>
      </c>
      <c r="C13" s="301">
        <f>B3/SUM(B3:B8)*100</f>
        <v>18.144919821678087</v>
      </c>
      <c r="E13" s="217" t="s">
        <v>836</v>
      </c>
      <c r="F13" s="289">
        <f>IF(ISBLANK(F3),"",F3)</f>
        <v>46.65</v>
      </c>
      <c r="G13" s="289">
        <f>IF(ISBLANK(G3),"",G3)</f>
        <v>51.16</v>
      </c>
    </row>
    <row r="14" spans="1:16" x14ac:dyDescent="0.25">
      <c r="A14" s="220" t="s">
        <v>825</v>
      </c>
      <c r="B14" s="305">
        <f>C4/SUM(C3:C8)*100</f>
        <v>30.145465800061899</v>
      </c>
      <c r="C14" s="302">
        <f>B4/SUM(B3:B8)*100</f>
        <v>23.953689533568433</v>
      </c>
      <c r="E14" s="286" t="s">
        <v>837</v>
      </c>
      <c r="F14" s="290">
        <f t="shared" ref="F14:G17" si="0">IF(ISBLANK(F4),"",F4)</f>
        <v>42.67</v>
      </c>
      <c r="G14" s="290">
        <f t="shared" si="0"/>
        <v>37.049999999999997</v>
      </c>
    </row>
    <row r="15" spans="1:16" x14ac:dyDescent="0.25">
      <c r="A15" s="220" t="s">
        <v>826</v>
      </c>
      <c r="B15" s="305">
        <f>C5/SUM(C3:C8)*100</f>
        <v>12.745280099040546</v>
      </c>
      <c r="C15" s="302">
        <f>B5/SUM(B3:B8)*100</f>
        <v>18.830261494444077</v>
      </c>
      <c r="E15" s="286" t="s">
        <v>838</v>
      </c>
      <c r="F15" s="290">
        <f t="shared" si="0"/>
        <v>8.75</v>
      </c>
      <c r="G15" s="290">
        <f t="shared" si="0"/>
        <v>9.43</v>
      </c>
    </row>
    <row r="16" spans="1:16" x14ac:dyDescent="0.25">
      <c r="A16" s="220" t="s">
        <v>827</v>
      </c>
      <c r="B16" s="305">
        <f>C6/SUM(C3:C8)*100</f>
        <v>11.736304549675024</v>
      </c>
      <c r="C16" s="302">
        <f>B6/SUM(B3:B8)*100</f>
        <v>23.261694058154237</v>
      </c>
      <c r="E16" s="286" t="s">
        <v>839</v>
      </c>
      <c r="F16" s="290">
        <f t="shared" si="0"/>
        <v>1.48</v>
      </c>
      <c r="G16" s="290">
        <f t="shared" si="0"/>
        <v>1.77</v>
      </c>
    </row>
    <row r="17" spans="1:18" x14ac:dyDescent="0.25">
      <c r="A17" s="220" t="s">
        <v>828</v>
      </c>
      <c r="B17" s="305">
        <f>C7/SUM(C3:C8)*100</f>
        <v>8.344165892912411</v>
      </c>
      <c r="C17" s="302">
        <f>B7/SUM(B3:B8)*100</f>
        <v>9.3485927207399033</v>
      </c>
      <c r="E17" s="219" t="s">
        <v>840</v>
      </c>
      <c r="F17" s="291">
        <f t="shared" si="0"/>
        <v>0.45</v>
      </c>
      <c r="G17" s="291">
        <f t="shared" si="0"/>
        <v>0.59</v>
      </c>
    </row>
    <row r="18" spans="1:18" x14ac:dyDescent="0.25">
      <c r="A18" s="221" t="s">
        <v>829</v>
      </c>
      <c r="B18" s="306">
        <f>C8/SUM(C3:C8)*100</f>
        <v>10.59733828536057</v>
      </c>
      <c r="C18" s="303">
        <f>B8/SUM(B3:B8)*100</f>
        <v>6.4608423714152634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26.431445372949554</v>
      </c>
      <c r="C22" s="301">
        <f>C13</f>
        <v>18.144919821678087</v>
      </c>
    </row>
    <row r="23" spans="1:18" x14ac:dyDescent="0.25">
      <c r="A23" s="220" t="s">
        <v>831</v>
      </c>
      <c r="B23" s="305">
        <f t="shared" ref="B23:C27" si="1">B14</f>
        <v>30.145465800061899</v>
      </c>
      <c r="C23" s="302">
        <f t="shared" si="1"/>
        <v>23.953689533568433</v>
      </c>
    </row>
    <row r="24" spans="1:18" x14ac:dyDescent="0.25">
      <c r="A24" s="307" t="s">
        <v>832</v>
      </c>
      <c r="B24" s="305">
        <f t="shared" si="1"/>
        <v>12.745280099040546</v>
      </c>
      <c r="C24" s="302">
        <f t="shared" si="1"/>
        <v>18.830261494444077</v>
      </c>
    </row>
    <row r="25" spans="1:18" x14ac:dyDescent="0.25">
      <c r="A25" s="220" t="s">
        <v>833</v>
      </c>
      <c r="B25" s="305">
        <f t="shared" si="1"/>
        <v>11.736304549675024</v>
      </c>
      <c r="C25" s="302">
        <f t="shared" si="1"/>
        <v>23.261694058154237</v>
      </c>
    </row>
    <row r="26" spans="1:18" x14ac:dyDescent="0.25">
      <c r="A26" s="220" t="s">
        <v>834</v>
      </c>
      <c r="B26" s="305">
        <f t="shared" si="1"/>
        <v>8.344165892912411</v>
      </c>
      <c r="C26" s="302">
        <f t="shared" si="1"/>
        <v>9.3485927207399033</v>
      </c>
    </row>
    <row r="27" spans="1:18" x14ac:dyDescent="0.25">
      <c r="A27" s="308" t="s">
        <v>835</v>
      </c>
      <c r="B27" s="306">
        <f t="shared" si="1"/>
        <v>10.59733828536057</v>
      </c>
      <c r="C27" s="303">
        <f t="shared" si="1"/>
        <v>6.4608423714152634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3989</v>
      </c>
      <c r="C34" s="110">
        <v>4141</v>
      </c>
      <c r="E34" s="297" t="s">
        <v>709</v>
      </c>
      <c r="F34" s="71">
        <v>51.16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4113</v>
      </c>
      <c r="C35" s="160">
        <v>3873</v>
      </c>
      <c r="E35" s="298" t="s">
        <v>710</v>
      </c>
      <c r="F35" s="214">
        <v>37.049999999999997</v>
      </c>
      <c r="G35" s="211"/>
      <c r="K35" s="215" t="s">
        <v>212</v>
      </c>
      <c r="L35" s="214">
        <v>2.68</v>
      </c>
      <c r="M35" s="211"/>
      <c r="N35" s="29" t="s">
        <v>876</v>
      </c>
    </row>
    <row r="36" spans="1:16" x14ac:dyDescent="0.25">
      <c r="A36" s="202" t="s">
        <v>705</v>
      </c>
      <c r="B36" s="212">
        <v>2794</v>
      </c>
      <c r="C36" s="160">
        <v>1883</v>
      </c>
      <c r="E36" s="298" t="s">
        <v>711</v>
      </c>
      <c r="F36" s="214">
        <v>9.43</v>
      </c>
      <c r="G36" s="211"/>
      <c r="K36" s="123" t="s">
        <v>213</v>
      </c>
      <c r="L36" s="73">
        <v>2.66</v>
      </c>
      <c r="M36" s="211"/>
      <c r="N36" s="288">
        <v>2022</v>
      </c>
    </row>
    <row r="37" spans="1:16" x14ac:dyDescent="0.25">
      <c r="A37" s="202" t="s">
        <v>706</v>
      </c>
      <c r="B37" s="212">
        <v>2652</v>
      </c>
      <c r="C37" s="160">
        <v>1507</v>
      </c>
      <c r="E37" s="298" t="s">
        <v>712</v>
      </c>
      <c r="F37" s="214">
        <v>1.77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1092</v>
      </c>
      <c r="C38" s="160">
        <v>1004</v>
      </c>
      <c r="E38" s="299" t="s">
        <v>713</v>
      </c>
      <c r="F38" s="73">
        <v>0.59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675</v>
      </c>
      <c r="C39" s="111">
        <v>1101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30.653638315197274</v>
      </c>
      <c r="C44" s="301">
        <f>B34/SUM(B34:B39)*100</f>
        <v>26.046359777995431</v>
      </c>
      <c r="E44" s="217" t="s">
        <v>836</v>
      </c>
      <c r="F44" s="289">
        <f>IF(ISBLANK(F34),"",F34)</f>
        <v>51.16</v>
      </c>
    </row>
    <row r="45" spans="1:16" x14ac:dyDescent="0.25">
      <c r="A45" s="220" t="s">
        <v>825</v>
      </c>
      <c r="B45" s="305">
        <f>C35/SUM(C34:C39)*100</f>
        <v>28.669775705085499</v>
      </c>
      <c r="C45" s="302">
        <f>B35/SUM(B34:B39)*100</f>
        <v>26.856023506366306</v>
      </c>
      <c r="E45" s="286" t="s">
        <v>837</v>
      </c>
      <c r="F45" s="290">
        <f t="shared" ref="F45:F48" si="2">IF(ISBLANK(F35),"",F35)</f>
        <v>37.049999999999997</v>
      </c>
    </row>
    <row r="46" spans="1:16" x14ac:dyDescent="0.25">
      <c r="A46" s="220" t="s">
        <v>826</v>
      </c>
      <c r="B46" s="305">
        <f>C36/SUM(C34:C39)*100</f>
        <v>13.938855577762974</v>
      </c>
      <c r="C46" s="302">
        <f>B36/SUM(B34:B39)*100</f>
        <v>18.243552073130918</v>
      </c>
      <c r="E46" s="286" t="s">
        <v>838</v>
      </c>
      <c r="F46" s="290">
        <f t="shared" si="2"/>
        <v>9.43</v>
      </c>
    </row>
    <row r="47" spans="1:16" x14ac:dyDescent="0.25">
      <c r="A47" s="220" t="s">
        <v>827</v>
      </c>
      <c r="B47" s="305">
        <f>C37/SUM(C34:C39)*100</f>
        <v>11.155525945665852</v>
      </c>
      <c r="C47" s="302">
        <f>B37/SUM(B34:B39)*100</f>
        <v>17.316356513222331</v>
      </c>
      <c r="E47" s="286" t="s">
        <v>839</v>
      </c>
      <c r="F47" s="290">
        <f t="shared" si="2"/>
        <v>1.77</v>
      </c>
    </row>
    <row r="48" spans="1:16" x14ac:dyDescent="0.25">
      <c r="A48" s="220" t="s">
        <v>828</v>
      </c>
      <c r="B48" s="305">
        <f>C38/SUM(C34:C39)*100</f>
        <v>7.4320823154933757</v>
      </c>
      <c r="C48" s="302">
        <f>B38/SUM(B34:B39)*100</f>
        <v>7.1302644466209593</v>
      </c>
      <c r="E48" s="219" t="s">
        <v>840</v>
      </c>
      <c r="F48" s="291">
        <f t="shared" si="2"/>
        <v>0.59</v>
      </c>
    </row>
    <row r="49" spans="1:3" x14ac:dyDescent="0.25">
      <c r="A49" s="221" t="s">
        <v>829</v>
      </c>
      <c r="B49" s="306">
        <f>C39/SUM(C34:C39)*100</f>
        <v>8.1501221407950251</v>
      </c>
      <c r="C49" s="303">
        <f>B39/SUM(B34:B39)*100</f>
        <v>4.4074436826640548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30.653638315197274</v>
      </c>
      <c r="C53" s="301">
        <f>C44</f>
        <v>26.046359777995431</v>
      </c>
    </row>
    <row r="54" spans="1:3" x14ac:dyDescent="0.25">
      <c r="A54" s="220" t="s">
        <v>831</v>
      </c>
      <c r="B54" s="305">
        <f t="shared" ref="B54:C54" si="3">B45</f>
        <v>28.669775705085499</v>
      </c>
      <c r="C54" s="302">
        <f t="shared" si="3"/>
        <v>26.856023506366306</v>
      </c>
    </row>
    <row r="55" spans="1:3" x14ac:dyDescent="0.25">
      <c r="A55" s="307" t="s">
        <v>832</v>
      </c>
      <c r="B55" s="305">
        <f t="shared" ref="B55:C55" si="4">B46</f>
        <v>13.938855577762974</v>
      </c>
      <c r="C55" s="302">
        <f t="shared" si="4"/>
        <v>18.243552073130918</v>
      </c>
    </row>
    <row r="56" spans="1:3" x14ac:dyDescent="0.25">
      <c r="A56" s="220" t="s">
        <v>833</v>
      </c>
      <c r="B56" s="305">
        <f t="shared" ref="B56:C56" si="5">B47</f>
        <v>11.155525945665852</v>
      </c>
      <c r="C56" s="302">
        <f t="shared" si="5"/>
        <v>17.316356513222331</v>
      </c>
    </row>
    <row r="57" spans="1:3" x14ac:dyDescent="0.25">
      <c r="A57" s="220" t="s">
        <v>834</v>
      </c>
      <c r="B57" s="305">
        <f t="shared" ref="B57:C57" si="6">B48</f>
        <v>7.4320823154933757</v>
      </c>
      <c r="C57" s="302">
        <f t="shared" si="6"/>
        <v>7.1302644466209593</v>
      </c>
    </row>
    <row r="58" spans="1:3" x14ac:dyDescent="0.25">
      <c r="A58" s="308" t="s">
        <v>835</v>
      </c>
      <c r="B58" s="306">
        <f t="shared" ref="B58:C58" si="7">B49</f>
        <v>8.1501221407950251</v>
      </c>
      <c r="C58" s="303">
        <f t="shared" si="7"/>
        <v>4.4074436826640548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2024-04-25T06:19:32Z</dcterms:modified>
</cp:coreProperties>
</file>